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Dvory II. " sheetId="1" r:id="rId1"/>
  </sheets>
  <definedNames>
    <definedName name="_xlnm.Print_Titles" localSheetId="0">'Dvory II. '!$13:$13</definedName>
    <definedName name="_xlnm.Print_Area" localSheetId="0">'Dvory II. '!#REF!,'Dvory II. '!#REF!,'Dvory II. '!$C$3:$Q$85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<sst xmlns="http://schemas.openxmlformats.org/spreadsheetml/2006/main" count="765" uniqueCount="236">
  <si>
    <t>21</t>
  </si>
  <si>
    <t>15</t>
  </si>
  <si>
    <t>1</t>
  </si>
  <si>
    <t>Místo:</t>
  </si>
  <si>
    <t>10</t>
  </si>
  <si>
    <t>Objednavatel:</t>
  </si>
  <si>
    <t>DPH</t>
  </si>
  <si>
    <t>základní</t>
  </si>
  <si>
    <t>Kód</t>
  </si>
  <si>
    <t>D</t>
  </si>
  <si>
    <t>0</t>
  </si>
  <si>
    <t>2</t>
  </si>
  <si>
    <t>Objekt:</t>
  </si>
  <si>
    <t>Náklady z rozpočtu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</si>
  <si>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</si>
  <si>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</si>
  <si>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</si>
  <si>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</si>
  <si>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</si>
  <si>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</si>
  <si>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</si>
  <si>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C - NUS:Náklady na umístění stavby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</si>
  <si>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</si>
  <si>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</si>
  <si>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</si>
  <si>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</si>
  <si>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</si>
  <si>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</si>
  <si>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</si>
  <si>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</si>
  <si>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</si>
  <si>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</si>
  <si>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</si>
  <si>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</si>
  <si>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</si>
  <si>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</si>
  <si>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</si>
  <si>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</si>
  <si>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</si>
  <si>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113106121</t>
  </si>
  <si>
    <t>Rozebrání dlažeb komunikací pro pěší z betonových dlaždic</t>
  </si>
  <si>
    <t>m2</t>
  </si>
  <si>
    <t>4</t>
  </si>
  <si>
    <t>113107163</t>
  </si>
  <si>
    <t>Odstranění podkladu pl přes 50 do 200 m2 z kameniva drceného tl 300 mm</t>
  </si>
  <si>
    <t>3</t>
  </si>
  <si>
    <t>113107182</t>
  </si>
  <si>
    <t>Odstranění podkladu pl přes 50 do 200 m2 živičných tl 100 mm</t>
  </si>
  <si>
    <t>113107222</t>
  </si>
  <si>
    <t>Odstranění podkladu pl přes 200 m2 z kameniva drceného tl 200 mm</t>
  </si>
  <si>
    <t>5</t>
  </si>
  <si>
    <t>113107231</t>
  </si>
  <si>
    <t>Odstranění podkladu pl přes 200 m2 z betonu prostého tl 150 mm</t>
  </si>
  <si>
    <t>6</t>
  </si>
  <si>
    <t>113202111</t>
  </si>
  <si>
    <t>Vytrhání obrub krajníků obrubníků stojatých</t>
  </si>
  <si>
    <t>m</t>
  </si>
  <si>
    <t>7</t>
  </si>
  <si>
    <t>122201102</t>
  </si>
  <si>
    <t>Odkopávky a prokopávky nezapažené v hornině tř. 3 objem do 1000 m3</t>
  </si>
  <si>
    <t>m3</t>
  </si>
  <si>
    <t>8</t>
  </si>
  <si>
    <t>122201109</t>
  </si>
  <si>
    <t>Příplatek za lepivost u odkopávek v hornině tř. 1 až 3</t>
  </si>
  <si>
    <t>9</t>
  </si>
  <si>
    <t>132201101</t>
  </si>
  <si>
    <t>Hloubení rýh š do 600 mm v hornině tř. 3 objemu do 100 m3</t>
  </si>
  <si>
    <t>132201109</t>
  </si>
  <si>
    <t>Příplatek za lepivost k hloubení rýh š do 600 mm v hornině tř. 3</t>
  </si>
  <si>
    <t>11</t>
  </si>
  <si>
    <t>162301101</t>
  </si>
  <si>
    <t>Vodorovné přemístění do 500 m ornice</t>
  </si>
  <si>
    <t>12</t>
  </si>
  <si>
    <t>162701105</t>
  </si>
  <si>
    <t>Vodorovné přemístění do 10000 m výkopku/sypaniny z horniny tř. 1 až 4</t>
  </si>
  <si>
    <t>13</t>
  </si>
  <si>
    <t>162701109</t>
  </si>
  <si>
    <t>Příplatek k vodorovnému přemístění výkopku/sypaniny z horniny tř. 1 až 4 ZKD 1000 m přes 10000 m</t>
  </si>
  <si>
    <t>14</t>
  </si>
  <si>
    <t>167101101</t>
  </si>
  <si>
    <t>Nakládání výkopku z hornin tř. 1 až 4 do 100 m3</t>
  </si>
  <si>
    <t>171201201</t>
  </si>
  <si>
    <t>Uložení sypaniny na skládky</t>
  </si>
  <si>
    <t>16</t>
  </si>
  <si>
    <t>171201211</t>
  </si>
  <si>
    <t>Poplatek za uložení odpadu ze sypaniny na skládce (skládkovné)</t>
  </si>
  <si>
    <t>t</t>
  </si>
  <si>
    <t>17</t>
  </si>
  <si>
    <t>174101101</t>
  </si>
  <si>
    <t>Zásyp jam, šachet rýh nebo kolem objektů sypaninou se zhutněním</t>
  </si>
  <si>
    <t>18</t>
  </si>
  <si>
    <t>175101101</t>
  </si>
  <si>
    <t>Obsypání potrubí bez prohození sypaniny z hornin tř. 1 až 4 uloženým do 3 m od kraje výkopu</t>
  </si>
  <si>
    <t>19</t>
  </si>
  <si>
    <t>M</t>
  </si>
  <si>
    <t>583373030</t>
  </si>
  <si>
    <t>štěrkopísek frakce 0-8</t>
  </si>
  <si>
    <t>20</t>
  </si>
  <si>
    <t>180402111</t>
  </si>
  <si>
    <t>Založení parkového trávníku výsevem v rovině a ve svahu do 1:5</t>
  </si>
  <si>
    <t>005724100</t>
  </si>
  <si>
    <t>osivo směs travní parková rekreační</t>
  </si>
  <si>
    <t>kg</t>
  </si>
  <si>
    <t>22</t>
  </si>
  <si>
    <t>181301103</t>
  </si>
  <si>
    <t>Rozprostření ornice tl vrstvy do 200 mm pl do 500 m2 v rovině nebo ve svahu do 1:5</t>
  </si>
  <si>
    <t>23</t>
  </si>
  <si>
    <t>181951101</t>
  </si>
  <si>
    <t>Úprava pláně v hornině tř. 1 až 4 bez zhutnění</t>
  </si>
  <si>
    <t>24</t>
  </si>
  <si>
    <t>181101102</t>
  </si>
  <si>
    <t>Úprava pláně v zářezech v hornině 1 až 4 se zhutněním</t>
  </si>
  <si>
    <t>25</t>
  </si>
  <si>
    <t>451573111</t>
  </si>
  <si>
    <t>Lože pod potrubí otevřený výkop ze štěrkopísku</t>
  </si>
  <si>
    <t>26</t>
  </si>
  <si>
    <t>451577877</t>
  </si>
  <si>
    <t>Podklad nebo lože pod dlažbu vodorovný nebo do sklonu 1:5 z DK 4/8 tl  40 mm</t>
  </si>
  <si>
    <t>27</t>
  </si>
  <si>
    <t>455879851</t>
  </si>
  <si>
    <t>Kabelová chránička DN100 vč. zemních prací, lože a obsypu z ŠP</t>
  </si>
  <si>
    <t>28</t>
  </si>
  <si>
    <t>564851111</t>
  </si>
  <si>
    <t>Podklad ze štěrkodrtě ŠD tl 150 mm</t>
  </si>
  <si>
    <t>29</t>
  </si>
  <si>
    <t>565135111</t>
  </si>
  <si>
    <t>Asfaltový beton vrstva podkladní ACP 16 (obalované kamenivo OKS) tl 50 mm š do 3 m</t>
  </si>
  <si>
    <t>30</t>
  </si>
  <si>
    <t>567122111</t>
  </si>
  <si>
    <t>Podklad z kameniva zpevněného cementem KSC I tl 120 mm</t>
  </si>
  <si>
    <t>31</t>
  </si>
  <si>
    <t>577144111</t>
  </si>
  <si>
    <t>Asfaltový beton vrstva obrusná ACO 11 (ABS) tř. I tl 50 mm š do 3 m z nemodifikovaného asfaltu</t>
  </si>
  <si>
    <t>32</t>
  </si>
  <si>
    <t>596211113</t>
  </si>
  <si>
    <t>Kladení zámkové dlažby komunikací pro pěší tl 60 mm skupiny A pl nad 300 m2</t>
  </si>
  <si>
    <t>33</t>
  </si>
  <si>
    <t>592452120</t>
  </si>
  <si>
    <t>dlažba zámková CIHLA přírodní 20x10x6 cm</t>
  </si>
  <si>
    <t>34</t>
  </si>
  <si>
    <t>592452692</t>
  </si>
  <si>
    <t>dlažba betonová CIHLA pro nevidomé  20x10x6 cm  černá</t>
  </si>
  <si>
    <t>35</t>
  </si>
  <si>
    <t>596911213</t>
  </si>
  <si>
    <t>Kladení zámkové dlažby pozemních komunikací tl 80 mm skupiny A pl nad 300 m2</t>
  </si>
  <si>
    <t>36</t>
  </si>
  <si>
    <t>592452830</t>
  </si>
  <si>
    <t>dlažba betonová CIHLA 20x10x8 cm  červená</t>
  </si>
  <si>
    <t>37</t>
  </si>
  <si>
    <t>592452831</t>
  </si>
  <si>
    <t>dlažba betonová CIHLA pro nevidomé  20x10x8 cm  černá</t>
  </si>
  <si>
    <t>38</t>
  </si>
  <si>
    <t>871313121</t>
  </si>
  <si>
    <t>Montáž potrubí z kanalizačních trub z PVC otevřený výkop sklon do 20 % DN 150</t>
  </si>
  <si>
    <t>39</t>
  </si>
  <si>
    <t>286113130</t>
  </si>
  <si>
    <t>trubka kanalizace plastová KGEM-160x2000 mm SN4</t>
  </si>
  <si>
    <t>kus</t>
  </si>
  <si>
    <t>40</t>
  </si>
  <si>
    <t>877313123</t>
  </si>
  <si>
    <t>Montáž tvarovek jednoosých na potrubí z trub z PVC těsněných kroužkem otevřený výkop DN 150</t>
  </si>
  <si>
    <t>41</t>
  </si>
  <si>
    <t>286113610</t>
  </si>
  <si>
    <t>koleno kanalizace plastové KGB 150x45°</t>
  </si>
  <si>
    <t>42</t>
  </si>
  <si>
    <t>895941111</t>
  </si>
  <si>
    <t>Zřízení vpusti kanalizační uliční z betonových dílců typ UV-50 normální</t>
  </si>
  <si>
    <t>43</t>
  </si>
  <si>
    <t>592238501</t>
  </si>
  <si>
    <t>uliční vpusť komplet</t>
  </si>
  <si>
    <t>44</t>
  </si>
  <si>
    <t>899203111</t>
  </si>
  <si>
    <t>Osazení mříží litinových včetně rámů a košů na bahno hmotnosti nad 100 do 150 kg</t>
  </si>
  <si>
    <t>45</t>
  </si>
  <si>
    <t>552421401</t>
  </si>
  <si>
    <t xml:space="preserve">mříž kanalizační litinová </t>
  </si>
  <si>
    <t>46</t>
  </si>
  <si>
    <t>899231111</t>
  </si>
  <si>
    <t>Výšková úprava uličního vstupu nebo vpusti do 200 mm zvýšením mříže</t>
  </si>
  <si>
    <t>47</t>
  </si>
  <si>
    <t>R-002</t>
  </si>
  <si>
    <t>Napojení na stávající kanalizaci</t>
  </si>
  <si>
    <t>kpl</t>
  </si>
  <si>
    <t>48</t>
  </si>
  <si>
    <t>R-002.1</t>
  </si>
  <si>
    <t>Úprava stávajících uličních vpustí</t>
  </si>
  <si>
    <t>49</t>
  </si>
  <si>
    <t>916131213</t>
  </si>
  <si>
    <t>Osazení silničního obrubníku betonového stojatého s boční opěrou do lože z betonu prostého</t>
  </si>
  <si>
    <t>50</t>
  </si>
  <si>
    <t>592174600</t>
  </si>
  <si>
    <t>obrubník betonový chodníkový ABO 2-15 100x15x25 cm</t>
  </si>
  <si>
    <t>51</t>
  </si>
  <si>
    <t>592174690</t>
  </si>
  <si>
    <t>obrubník betonový silniční přechodový L + P Standard 100x15x15-25 cm</t>
  </si>
  <si>
    <t>52</t>
  </si>
  <si>
    <t>592174680</t>
  </si>
  <si>
    <t>obrubník betonový silniční nájezdový Standard 100x15x15 cm</t>
  </si>
  <si>
    <t>53</t>
  </si>
  <si>
    <t>916331112</t>
  </si>
  <si>
    <t>Osazení zahradního obrubníku betonového do lože z betonu s boční opěrou</t>
  </si>
  <si>
    <t>54</t>
  </si>
  <si>
    <t>592173030</t>
  </si>
  <si>
    <t>obrubník betonový zahradní přírodní šedá ABO 6/20 50x5x20 cm</t>
  </si>
  <si>
    <t>55</t>
  </si>
  <si>
    <t>918101111</t>
  </si>
  <si>
    <t>Lože pod obrubníky, krajníky nebo obruby z dlažebních kostek z betonu prostého</t>
  </si>
  <si>
    <t>56</t>
  </si>
  <si>
    <t>919735112</t>
  </si>
  <si>
    <t>Řezání stávajícího živičného krytu hl do 100 mm</t>
  </si>
  <si>
    <t>57</t>
  </si>
  <si>
    <t>979054441</t>
  </si>
  <si>
    <t>Očištění vybouraných z desek nebo dlaždic s původním spárováním z kameniva těženého + paletování</t>
  </si>
  <si>
    <t>58</t>
  </si>
  <si>
    <t>979082213</t>
  </si>
  <si>
    <t>Vodorovná doprava suti po suchu do 1 km</t>
  </si>
  <si>
    <t>59</t>
  </si>
  <si>
    <t>979082219</t>
  </si>
  <si>
    <t>Příplatek ZKD 1 km u vodorovné dopravy suti po suchu do 1 km</t>
  </si>
  <si>
    <t>60</t>
  </si>
  <si>
    <t>979087212</t>
  </si>
  <si>
    <t>Nakládání na dopravní prostředky pro vodorovnou dopravu suti</t>
  </si>
  <si>
    <t>61</t>
  </si>
  <si>
    <t>979099155</t>
  </si>
  <si>
    <t>Poplatek za uložení sutě na skládce (skládkovné)</t>
  </si>
  <si>
    <t>62</t>
  </si>
  <si>
    <t>998223011</t>
  </si>
  <si>
    <t>Přesun hmot pro pozemní komunikace s krytem dlážděným</t>
  </si>
  <si>
    <t>63</t>
  </si>
  <si>
    <t>DIO</t>
  </si>
  <si>
    <t>Dopravní opatření</t>
  </si>
  <si>
    <t>64</t>
  </si>
  <si>
    <t>GEO</t>
  </si>
  <si>
    <t>Geodetické zaměření</t>
  </si>
  <si>
    <t>obec Dvory</t>
  </si>
  <si>
    <t xml:space="preserve">Rekonstrukce chodníků Dvory II.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</si>
</sst>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8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7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19" borderId="19" xfId="0" applyFont="1" applyFill="1" applyBorder="1" applyAlignment="1">
      <alignment horizontal="center" vertical="center" wrapText="1"/>
    </xf>
    <xf numFmtId="0" fontId="7" fillId="19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7" fontId="13" fillId="0" borderId="12" xfId="0" applyNumberFormat="1" applyFont="1" applyBorder="1" applyAlignment="1">
      <alignment horizontal="right"/>
    </xf>
    <xf numFmtId="167" fontId="13" fillId="0" borderId="23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167" fontId="11" fillId="0" borderId="0" xfId="0" applyNumberFormat="1" applyFont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/>
    </xf>
    <xf numFmtId="0" fontId="0" fillId="0" borderId="26" xfId="0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168" fontId="0" fillId="0" borderId="26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167" fontId="8" fillId="0" borderId="0" xfId="0" applyNumberFormat="1" applyFont="1" applyAlignment="1">
      <alignment horizontal="right" vertical="center"/>
    </xf>
    <xf numFmtId="167" fontId="8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5" fillId="0" borderId="26" xfId="0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 wrapText="1"/>
    </xf>
    <xf numFmtId="168" fontId="15" fillId="0" borderId="26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167" fontId="8" fillId="0" borderId="27" xfId="0" applyNumberFormat="1" applyFont="1" applyBorder="1" applyAlignment="1">
      <alignment horizontal="right" vertical="center"/>
    </xf>
    <xf numFmtId="167" fontId="8" fillId="0" borderId="2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64" fontId="9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0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164" fontId="0" fillId="0" borderId="26" xfId="0" applyNumberFormat="1" applyFont="1" applyBorder="1" applyAlignment="1">
      <alignment horizontal="right" vertical="center"/>
    </xf>
    <xf numFmtId="0" fontId="15" fillId="0" borderId="26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/>
    </xf>
    <xf numFmtId="164" fontId="15" fillId="0" borderId="26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left" vertical="top"/>
    </xf>
    <xf numFmtId="0" fontId="7" fillId="19" borderId="20" xfId="0" applyFont="1" applyFill="1" applyBorder="1" applyAlignment="1">
      <alignment horizontal="center" vertical="center" wrapText="1"/>
    </xf>
    <xf numFmtId="0" fontId="0" fillId="19" borderId="20" xfId="0" applyFill="1" applyBorder="1" applyAlignment="1">
      <alignment horizontal="center" vertical="center" wrapText="1"/>
    </xf>
    <xf numFmtId="0" fontId="0" fillId="19" borderId="21" xfId="0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1C4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2</xdr:row>
      <xdr:rowOff>9525</xdr:rowOff>
    </xdr:to>
    <xdr:pic>
      <xdr:nvPicPr>
        <xdr:cNvPr id="1" name="Obrázek 1" descr="C:\KROSplusData\System\Temp\rad01C4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K86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E24" sqref="E2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3" width="10.5" style="2" hidden="1" customWidth="1"/>
    <col min="64" max="16384" width="10.5" style="1" customWidth="1"/>
  </cols>
  <sheetData>
    <row r="2" spans="2:18" s="3" customFormat="1" ht="7.5" customHeight="1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</row>
    <row r="3" spans="2:18" s="3" customFormat="1" ht="37.5" customHeight="1">
      <c r="B3" s="7"/>
      <c r="C3" s="55" t="s">
        <v>22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8"/>
    </row>
    <row r="4" spans="2:18" s="3" customFormat="1" ht="7.5" customHeight="1">
      <c r="B4" s="7"/>
      <c r="R4" s="8"/>
    </row>
    <row r="5" spans="2:18" s="3" customFormat="1" ht="15" customHeight="1">
      <c r="B5" s="7"/>
      <c r="C5" s="5"/>
      <c r="F5" s="73"/>
      <c r="G5" s="58"/>
      <c r="H5" s="58"/>
      <c r="I5" s="58"/>
      <c r="J5" s="58"/>
      <c r="K5" s="58"/>
      <c r="L5" s="58"/>
      <c r="M5" s="58"/>
      <c r="N5" s="58"/>
      <c r="O5" s="58"/>
      <c r="P5" s="58"/>
      <c r="R5" s="8"/>
    </row>
    <row r="6" spans="2:18" s="3" customFormat="1" ht="15" customHeight="1">
      <c r="B6" s="7"/>
      <c r="C6" s="4" t="s">
        <v>12</v>
      </c>
      <c r="F6" s="56" t="s">
        <v>235</v>
      </c>
      <c r="G6" s="58"/>
      <c r="H6" s="58"/>
      <c r="I6" s="58"/>
      <c r="J6" s="58"/>
      <c r="K6" s="58"/>
      <c r="L6" s="58"/>
      <c r="M6" s="58"/>
      <c r="N6" s="58"/>
      <c r="O6" s="58"/>
      <c r="P6" s="58"/>
      <c r="R6" s="8"/>
    </row>
    <row r="7" spans="2:18" s="3" customFormat="1" ht="7.5" customHeight="1">
      <c r="B7" s="7"/>
      <c r="R7" s="8"/>
    </row>
    <row r="8" spans="2:18" s="3" customFormat="1" ht="18.75" customHeight="1">
      <c r="B8" s="7"/>
      <c r="C8" s="5" t="s">
        <v>3</v>
      </c>
      <c r="F8" s="6" t="s">
        <v>234</v>
      </c>
      <c r="K8" s="5"/>
      <c r="M8" s="69"/>
      <c r="N8" s="58"/>
      <c r="O8" s="58"/>
      <c r="P8" s="58"/>
      <c r="R8" s="8"/>
    </row>
    <row r="9" spans="2:18" s="3" customFormat="1" ht="7.5" customHeight="1">
      <c r="B9" s="7"/>
      <c r="R9" s="8"/>
    </row>
    <row r="10" spans="2:18" s="3" customFormat="1" ht="15.75" customHeight="1">
      <c r="B10" s="7"/>
      <c r="C10" s="5" t="s">
        <v>5</v>
      </c>
      <c r="F10" s="6" t="s">
        <v>234</v>
      </c>
      <c r="K10" s="5"/>
      <c r="M10" s="57"/>
      <c r="N10" s="58"/>
      <c r="O10" s="58"/>
      <c r="P10" s="58"/>
      <c r="Q10" s="58"/>
      <c r="R10" s="8"/>
    </row>
    <row r="11" spans="2:18" s="3" customFormat="1" ht="15" customHeight="1">
      <c r="B11" s="7"/>
      <c r="C11" s="5"/>
      <c r="F11" s="6"/>
      <c r="K11" s="5"/>
      <c r="M11" s="57"/>
      <c r="N11" s="58"/>
      <c r="O11" s="58"/>
      <c r="P11" s="58"/>
      <c r="Q11" s="58"/>
      <c r="R11" s="8"/>
    </row>
    <row r="12" spans="2:18" s="3" customFormat="1" ht="11.25" customHeight="1">
      <c r="B12" s="7"/>
      <c r="R12" s="8"/>
    </row>
    <row r="13" spans="2:27" s="22" customFormat="1" ht="30" customHeight="1">
      <c r="B13" s="23"/>
      <c r="C13" s="24" t="s">
        <v>23</v>
      </c>
      <c r="D13" s="25" t="s">
        <v>24</v>
      </c>
      <c r="E13" s="25" t="s">
        <v>8</v>
      </c>
      <c r="F13" s="70" t="s">
        <v>25</v>
      </c>
      <c r="G13" s="71"/>
      <c r="H13" s="71"/>
      <c r="I13" s="71"/>
      <c r="J13" s="25" t="s">
        <v>26</v>
      </c>
      <c r="K13" s="25" t="s">
        <v>27</v>
      </c>
      <c r="L13" s="70" t="s">
        <v>28</v>
      </c>
      <c r="M13" s="71"/>
      <c r="N13" s="70" t="s">
        <v>29</v>
      </c>
      <c r="O13" s="71"/>
      <c r="P13" s="71"/>
      <c r="Q13" s="72"/>
      <c r="R13" s="26"/>
      <c r="T13" s="17" t="s">
        <v>30</v>
      </c>
      <c r="U13" s="18" t="s">
        <v>6</v>
      </c>
      <c r="V13" s="18" t="s">
        <v>31</v>
      </c>
      <c r="W13" s="18" t="s">
        <v>32</v>
      </c>
      <c r="X13" s="18" t="s">
        <v>33</v>
      </c>
      <c r="Y13" s="18" t="s">
        <v>34</v>
      </c>
      <c r="Z13" s="18" t="s">
        <v>35</v>
      </c>
      <c r="AA13" s="19" t="s">
        <v>36</v>
      </c>
    </row>
    <row r="14" spans="2:63" s="3" customFormat="1" ht="30" customHeight="1">
      <c r="B14" s="7"/>
      <c r="C14" s="21" t="s">
        <v>13</v>
      </c>
      <c r="N14" s="61">
        <f>$BK$14</f>
        <v>0</v>
      </c>
      <c r="O14" s="58"/>
      <c r="P14" s="58"/>
      <c r="Q14" s="58"/>
      <c r="R14" s="8"/>
      <c r="T14" s="20"/>
      <c r="U14" s="10"/>
      <c r="V14" s="10"/>
      <c r="W14" s="27">
        <f>$W$15</f>
        <v>1404.5782650000003</v>
      </c>
      <c r="X14" s="10"/>
      <c r="Y14" s="27">
        <f>$Y$15</f>
        <v>145.217014</v>
      </c>
      <c r="Z14" s="10"/>
      <c r="AA14" s="28">
        <f>$AA$15</f>
        <v>385.96200000000005</v>
      </c>
      <c r="AT14" s="3" t="s">
        <v>9</v>
      </c>
      <c r="AU14" s="3" t="s">
        <v>14</v>
      </c>
      <c r="BK14" s="29">
        <f>$BK$15</f>
        <v>0</v>
      </c>
    </row>
    <row r="15" spans="2:63" s="30" customFormat="1" ht="37.5" customHeight="1">
      <c r="B15" s="31"/>
      <c r="D15" s="32" t="s">
        <v>15</v>
      </c>
      <c r="N15" s="62">
        <f>$BK$15</f>
        <v>0</v>
      </c>
      <c r="O15" s="60"/>
      <c r="P15" s="60"/>
      <c r="Q15" s="60"/>
      <c r="R15" s="34"/>
      <c r="T15" s="35"/>
      <c r="W15" s="36">
        <f>$W$16+$W$41+$W$45+$W$56+$W$68+$W$83</f>
        <v>1404.5782650000003</v>
      </c>
      <c r="Y15" s="36">
        <f>$Y$16+$Y$41+$Y$45+$Y$56+$Y$68+$Y$83</f>
        <v>145.217014</v>
      </c>
      <c r="AA15" s="37">
        <f>$AA$16+$AA$41+$AA$45+$AA$56+$AA$68+$AA$83</f>
        <v>385.96200000000005</v>
      </c>
      <c r="AR15" s="33" t="s">
        <v>2</v>
      </c>
      <c r="AT15" s="33" t="s">
        <v>9</v>
      </c>
      <c r="AU15" s="33" t="s">
        <v>10</v>
      </c>
      <c r="AY15" s="33" t="s">
        <v>37</v>
      </c>
      <c r="BK15" s="38">
        <f>$BK$16+$BK$41+$BK$45+$BK$56+$BK$68+$BK$83</f>
        <v>0</v>
      </c>
    </row>
    <row r="16" spans="2:63" s="30" customFormat="1" ht="21" customHeight="1">
      <c r="B16" s="31"/>
      <c r="D16" s="39" t="s">
        <v>16</v>
      </c>
      <c r="N16" s="59">
        <f>$BK$16</f>
        <v>0</v>
      </c>
      <c r="O16" s="60"/>
      <c r="P16" s="60"/>
      <c r="Q16" s="60"/>
      <c r="R16" s="34"/>
      <c r="T16" s="35"/>
      <c r="W16" s="36">
        <f>SUM($W$17:$W$40)</f>
        <v>511.73403700000006</v>
      </c>
      <c r="Y16" s="36">
        <f>SUM($Y$17:$Y$40)</f>
        <v>0</v>
      </c>
      <c r="AA16" s="37">
        <f>SUM($AA$17:$AA$40)</f>
        <v>385.96200000000005</v>
      </c>
      <c r="AR16" s="33" t="s">
        <v>2</v>
      </c>
      <c r="AT16" s="33" t="s">
        <v>9</v>
      </c>
      <c r="AU16" s="33" t="s">
        <v>2</v>
      </c>
      <c r="AY16" s="33" t="s">
        <v>37</v>
      </c>
      <c r="BK16" s="38">
        <f>SUM($BK$17:$BK$40)</f>
        <v>0</v>
      </c>
    </row>
    <row r="17" spans="2:63" s="3" customFormat="1" ht="27" customHeight="1">
      <c r="B17" s="7"/>
      <c r="C17" s="40" t="s">
        <v>2</v>
      </c>
      <c r="D17" s="40" t="s">
        <v>38</v>
      </c>
      <c r="E17" s="41" t="s">
        <v>39</v>
      </c>
      <c r="F17" s="63" t="s">
        <v>40</v>
      </c>
      <c r="G17" s="64"/>
      <c r="H17" s="64"/>
      <c r="I17" s="64"/>
      <c r="J17" s="42" t="s">
        <v>41</v>
      </c>
      <c r="K17" s="43">
        <v>322</v>
      </c>
      <c r="L17" s="65"/>
      <c r="M17" s="64"/>
      <c r="N17" s="65">
        <f>ROUND($L$17*$K$17,2)</f>
        <v>0</v>
      </c>
      <c r="O17" s="64"/>
      <c r="P17" s="64"/>
      <c r="Q17" s="64"/>
      <c r="R17" s="8"/>
      <c r="T17" s="44"/>
      <c r="U17" s="9" t="s">
        <v>7</v>
      </c>
      <c r="V17" s="45">
        <v>0.16</v>
      </c>
      <c r="W17" s="45">
        <f>$V$17*$K$17</f>
        <v>51.52</v>
      </c>
      <c r="X17" s="45">
        <v>0</v>
      </c>
      <c r="Y17" s="45">
        <f>$X$17*$K$17</f>
        <v>0</v>
      </c>
      <c r="Z17" s="45">
        <v>0.138</v>
      </c>
      <c r="AA17" s="46">
        <f>$Z$17*$K$17</f>
        <v>44.43600000000001</v>
      </c>
      <c r="AR17" s="3" t="s">
        <v>42</v>
      </c>
      <c r="AT17" s="3" t="s">
        <v>38</v>
      </c>
      <c r="AU17" s="3" t="s">
        <v>11</v>
      </c>
      <c r="AY17" s="3" t="s">
        <v>37</v>
      </c>
      <c r="BE17" s="47">
        <f>IF($U$17="základní",$N$17,0)</f>
        <v>0</v>
      </c>
      <c r="BF17" s="47">
        <f>IF($U$17="snížená",$N$17,0)</f>
        <v>0</v>
      </c>
      <c r="BG17" s="47">
        <f>IF($U$17="zákl. přenesená",$N$17,0)</f>
        <v>0</v>
      </c>
      <c r="BH17" s="47">
        <f>IF($U$17="sníž. přenesená",$N$17,0)</f>
        <v>0</v>
      </c>
      <c r="BI17" s="47">
        <f>IF($U$17="nulová",$N$17,0)</f>
        <v>0</v>
      </c>
      <c r="BJ17" s="3" t="s">
        <v>2</v>
      </c>
      <c r="BK17" s="47">
        <f>ROUND($L$17*$K$17,2)</f>
        <v>0</v>
      </c>
    </row>
    <row r="18" spans="2:63" s="3" customFormat="1" ht="27" customHeight="1">
      <c r="B18" s="7"/>
      <c r="C18" s="40" t="s">
        <v>11</v>
      </c>
      <c r="D18" s="40" t="s">
        <v>38</v>
      </c>
      <c r="E18" s="41" t="s">
        <v>43</v>
      </c>
      <c r="F18" s="63" t="s">
        <v>44</v>
      </c>
      <c r="G18" s="64"/>
      <c r="H18" s="64"/>
      <c r="I18" s="64"/>
      <c r="J18" s="42" t="s">
        <v>41</v>
      </c>
      <c r="K18" s="43">
        <v>164</v>
      </c>
      <c r="L18" s="65"/>
      <c r="M18" s="64"/>
      <c r="N18" s="65">
        <f>ROUND($L$18*$K$18,2)</f>
        <v>0</v>
      </c>
      <c r="O18" s="64"/>
      <c r="P18" s="64"/>
      <c r="Q18" s="64"/>
      <c r="R18" s="8"/>
      <c r="T18" s="44"/>
      <c r="U18" s="9" t="s">
        <v>7</v>
      </c>
      <c r="V18" s="45">
        <v>0.166</v>
      </c>
      <c r="W18" s="45">
        <f>$V$18*$K$18</f>
        <v>27.224</v>
      </c>
      <c r="X18" s="45">
        <v>0</v>
      </c>
      <c r="Y18" s="45">
        <f>$X$18*$K$18</f>
        <v>0</v>
      </c>
      <c r="Z18" s="45">
        <v>0.4</v>
      </c>
      <c r="AA18" s="46">
        <f>$Z$18*$K$18</f>
        <v>65.60000000000001</v>
      </c>
      <c r="AR18" s="3" t="s">
        <v>42</v>
      </c>
      <c r="AT18" s="3" t="s">
        <v>38</v>
      </c>
      <c r="AU18" s="3" t="s">
        <v>11</v>
      </c>
      <c r="AY18" s="3" t="s">
        <v>37</v>
      </c>
      <c r="BE18" s="47">
        <f>IF($U$18="základní",$N$18,0)</f>
        <v>0</v>
      </c>
      <c r="BF18" s="47">
        <f>IF($U$18="snížená",$N$18,0)</f>
        <v>0</v>
      </c>
      <c r="BG18" s="47">
        <f>IF($U$18="zákl. přenesená",$N$18,0)</f>
        <v>0</v>
      </c>
      <c r="BH18" s="47">
        <f>IF($U$18="sníž. přenesená",$N$18,0)</f>
        <v>0</v>
      </c>
      <c r="BI18" s="47">
        <f>IF($U$18="nulová",$N$18,0)</f>
        <v>0</v>
      </c>
      <c r="BJ18" s="3" t="s">
        <v>2</v>
      </c>
      <c r="BK18" s="47">
        <f>ROUND($L$18*$K$18,2)</f>
        <v>0</v>
      </c>
    </row>
    <row r="19" spans="2:63" s="3" customFormat="1" ht="27" customHeight="1">
      <c r="B19" s="7"/>
      <c r="C19" s="40" t="s">
        <v>45</v>
      </c>
      <c r="D19" s="40" t="s">
        <v>38</v>
      </c>
      <c r="E19" s="41" t="s">
        <v>46</v>
      </c>
      <c r="F19" s="63" t="s">
        <v>47</v>
      </c>
      <c r="G19" s="64"/>
      <c r="H19" s="64"/>
      <c r="I19" s="64"/>
      <c r="J19" s="42" t="s">
        <v>41</v>
      </c>
      <c r="K19" s="43">
        <v>161</v>
      </c>
      <c r="L19" s="65"/>
      <c r="M19" s="64"/>
      <c r="N19" s="65">
        <f>ROUND($L$19*$K$19,2)</f>
        <v>0</v>
      </c>
      <c r="O19" s="64"/>
      <c r="P19" s="64"/>
      <c r="Q19" s="64"/>
      <c r="R19" s="8"/>
      <c r="T19" s="44"/>
      <c r="U19" s="9" t="s">
        <v>7</v>
      </c>
      <c r="V19" s="45">
        <v>0.108</v>
      </c>
      <c r="W19" s="45">
        <f>$V$19*$K$19</f>
        <v>17.387999999999998</v>
      </c>
      <c r="X19" s="45">
        <v>0</v>
      </c>
      <c r="Y19" s="45">
        <f>$X$19*$K$19</f>
        <v>0</v>
      </c>
      <c r="Z19" s="45">
        <v>0.181</v>
      </c>
      <c r="AA19" s="46">
        <f>$Z$19*$K$19</f>
        <v>29.141</v>
      </c>
      <c r="AR19" s="3" t="s">
        <v>42</v>
      </c>
      <c r="AT19" s="3" t="s">
        <v>38</v>
      </c>
      <c r="AU19" s="3" t="s">
        <v>11</v>
      </c>
      <c r="AY19" s="3" t="s">
        <v>37</v>
      </c>
      <c r="BE19" s="47">
        <f>IF($U$19="základní",$N$19,0)</f>
        <v>0</v>
      </c>
      <c r="BF19" s="47">
        <f>IF($U$19="snížená",$N$19,0)</f>
        <v>0</v>
      </c>
      <c r="BG19" s="47">
        <f>IF($U$19="zákl. přenesená",$N$19,0)</f>
        <v>0</v>
      </c>
      <c r="BH19" s="47">
        <f>IF($U$19="sníž. přenesená",$N$19,0)</f>
        <v>0</v>
      </c>
      <c r="BI19" s="47">
        <f>IF($U$19="nulová",$N$19,0)</f>
        <v>0</v>
      </c>
      <c r="BJ19" s="3" t="s">
        <v>2</v>
      </c>
      <c r="BK19" s="47">
        <f>ROUND($L$19*$K$19,2)</f>
        <v>0</v>
      </c>
    </row>
    <row r="20" spans="2:63" s="3" customFormat="1" ht="27" customHeight="1">
      <c r="B20" s="7"/>
      <c r="C20" s="40" t="s">
        <v>42</v>
      </c>
      <c r="D20" s="40" t="s">
        <v>38</v>
      </c>
      <c r="E20" s="41" t="s">
        <v>48</v>
      </c>
      <c r="F20" s="63" t="s">
        <v>49</v>
      </c>
      <c r="G20" s="64"/>
      <c r="H20" s="64"/>
      <c r="I20" s="64"/>
      <c r="J20" s="42" t="s">
        <v>41</v>
      </c>
      <c r="K20" s="43">
        <v>322</v>
      </c>
      <c r="L20" s="65"/>
      <c r="M20" s="64"/>
      <c r="N20" s="65">
        <f>ROUND($L$20*$K$20,2)</f>
        <v>0</v>
      </c>
      <c r="O20" s="64"/>
      <c r="P20" s="64"/>
      <c r="Q20" s="64"/>
      <c r="R20" s="8"/>
      <c r="T20" s="44"/>
      <c r="U20" s="9" t="s">
        <v>7</v>
      </c>
      <c r="V20" s="45">
        <v>0.073</v>
      </c>
      <c r="W20" s="45">
        <f>$V$20*$K$20</f>
        <v>23.506</v>
      </c>
      <c r="X20" s="45">
        <v>0</v>
      </c>
      <c r="Y20" s="45">
        <f>$X$20*$K$20</f>
        <v>0</v>
      </c>
      <c r="Z20" s="45">
        <v>0.235</v>
      </c>
      <c r="AA20" s="46">
        <f>$Z$20*$K$20</f>
        <v>75.67</v>
      </c>
      <c r="AR20" s="3" t="s">
        <v>42</v>
      </c>
      <c r="AT20" s="3" t="s">
        <v>38</v>
      </c>
      <c r="AU20" s="3" t="s">
        <v>11</v>
      </c>
      <c r="AY20" s="3" t="s">
        <v>37</v>
      </c>
      <c r="BE20" s="47">
        <f>IF($U$20="základní",$N$20,0)</f>
        <v>0</v>
      </c>
      <c r="BF20" s="47">
        <f>IF($U$20="snížená",$N$20,0)</f>
        <v>0</v>
      </c>
      <c r="BG20" s="47">
        <f>IF($U$20="zákl. přenesená",$N$20,0)</f>
        <v>0</v>
      </c>
      <c r="BH20" s="47">
        <f>IF($U$20="sníž. přenesená",$N$20,0)</f>
        <v>0</v>
      </c>
      <c r="BI20" s="47">
        <f>IF($U$20="nulová",$N$20,0)</f>
        <v>0</v>
      </c>
      <c r="BJ20" s="3" t="s">
        <v>2</v>
      </c>
      <c r="BK20" s="47">
        <f>ROUND($L$20*$K$20,2)</f>
        <v>0</v>
      </c>
    </row>
    <row r="21" spans="2:63" s="3" customFormat="1" ht="27" customHeight="1">
      <c r="B21" s="7"/>
      <c r="C21" s="40" t="s">
        <v>50</v>
      </c>
      <c r="D21" s="40" t="s">
        <v>38</v>
      </c>
      <c r="E21" s="41" t="s">
        <v>51</v>
      </c>
      <c r="F21" s="63" t="s">
        <v>52</v>
      </c>
      <c r="G21" s="64"/>
      <c r="H21" s="64"/>
      <c r="I21" s="64"/>
      <c r="J21" s="42" t="s">
        <v>41</v>
      </c>
      <c r="K21" s="43">
        <v>553</v>
      </c>
      <c r="L21" s="65"/>
      <c r="M21" s="64"/>
      <c r="N21" s="65">
        <f>ROUND($L$21*$K$21,2)</f>
        <v>0</v>
      </c>
      <c r="O21" s="64"/>
      <c r="P21" s="64"/>
      <c r="Q21" s="64"/>
      <c r="R21" s="8"/>
      <c r="T21" s="44"/>
      <c r="U21" s="9" t="s">
        <v>7</v>
      </c>
      <c r="V21" s="45">
        <v>0.194</v>
      </c>
      <c r="W21" s="45">
        <f>$V$21*$K$21</f>
        <v>107.282</v>
      </c>
      <c r="X21" s="45">
        <v>0</v>
      </c>
      <c r="Y21" s="45">
        <f>$X$21*$K$21</f>
        <v>0</v>
      </c>
      <c r="Z21" s="45">
        <v>0.225</v>
      </c>
      <c r="AA21" s="46">
        <f>$Z$21*$K$21</f>
        <v>124.425</v>
      </c>
      <c r="AR21" s="3" t="s">
        <v>42</v>
      </c>
      <c r="AT21" s="3" t="s">
        <v>38</v>
      </c>
      <c r="AU21" s="3" t="s">
        <v>11</v>
      </c>
      <c r="AY21" s="3" t="s">
        <v>37</v>
      </c>
      <c r="BE21" s="47">
        <f>IF($U$21="základní",$N$21,0)</f>
        <v>0</v>
      </c>
      <c r="BF21" s="47">
        <f>IF($U$21="snížená",$N$21,0)</f>
        <v>0</v>
      </c>
      <c r="BG21" s="47">
        <f>IF($U$21="zákl. přenesená",$N$21,0)</f>
        <v>0</v>
      </c>
      <c r="BH21" s="47">
        <f>IF($U$21="sníž. přenesená",$N$21,0)</f>
        <v>0</v>
      </c>
      <c r="BI21" s="47">
        <f>IF($U$21="nulová",$N$21,0)</f>
        <v>0</v>
      </c>
      <c r="BJ21" s="3" t="s">
        <v>2</v>
      </c>
      <c r="BK21" s="47">
        <f>ROUND($L$21*$K$21,2)</f>
        <v>0</v>
      </c>
    </row>
    <row r="22" spans="2:63" s="3" customFormat="1" ht="15.75" customHeight="1">
      <c r="B22" s="7"/>
      <c r="C22" s="40" t="s">
        <v>53</v>
      </c>
      <c r="D22" s="40" t="s">
        <v>38</v>
      </c>
      <c r="E22" s="41" t="s">
        <v>54</v>
      </c>
      <c r="F22" s="63" t="s">
        <v>55</v>
      </c>
      <c r="G22" s="64"/>
      <c r="H22" s="64"/>
      <c r="I22" s="64"/>
      <c r="J22" s="42" t="s">
        <v>56</v>
      </c>
      <c r="K22" s="43">
        <v>322</v>
      </c>
      <c r="L22" s="65"/>
      <c r="M22" s="64"/>
      <c r="N22" s="65">
        <f>ROUND($L$22*$K$22,2)</f>
        <v>0</v>
      </c>
      <c r="O22" s="64"/>
      <c r="P22" s="64"/>
      <c r="Q22" s="64"/>
      <c r="R22" s="8"/>
      <c r="T22" s="44"/>
      <c r="U22" s="9" t="s">
        <v>7</v>
      </c>
      <c r="V22" s="45">
        <v>0.133</v>
      </c>
      <c r="W22" s="45">
        <f>$V$22*$K$22</f>
        <v>42.826</v>
      </c>
      <c r="X22" s="45">
        <v>0</v>
      </c>
      <c r="Y22" s="45">
        <f>$X$22*$K$22</f>
        <v>0</v>
      </c>
      <c r="Z22" s="45">
        <v>0.145</v>
      </c>
      <c r="AA22" s="46">
        <f>$Z$22*$K$22</f>
        <v>46.69</v>
      </c>
      <c r="AR22" s="3" t="s">
        <v>42</v>
      </c>
      <c r="AT22" s="3" t="s">
        <v>38</v>
      </c>
      <c r="AU22" s="3" t="s">
        <v>11</v>
      </c>
      <c r="AY22" s="3" t="s">
        <v>37</v>
      </c>
      <c r="BE22" s="47">
        <f>IF($U$22="základní",$N$22,0)</f>
        <v>0</v>
      </c>
      <c r="BF22" s="47">
        <f>IF($U$22="snížená",$N$22,0)</f>
        <v>0</v>
      </c>
      <c r="BG22" s="47">
        <f>IF($U$22="zákl. přenesená",$N$22,0)</f>
        <v>0</v>
      </c>
      <c r="BH22" s="47">
        <f>IF($U$22="sníž. přenesená",$N$22,0)</f>
        <v>0</v>
      </c>
      <c r="BI22" s="47">
        <f>IF($U$22="nulová",$N$22,0)</f>
        <v>0</v>
      </c>
      <c r="BJ22" s="3" t="s">
        <v>2</v>
      </c>
      <c r="BK22" s="47">
        <f>ROUND($L$22*$K$22,2)</f>
        <v>0</v>
      </c>
    </row>
    <row r="23" spans="2:63" s="3" customFormat="1" ht="27" customHeight="1">
      <c r="B23" s="7"/>
      <c r="C23" s="40" t="s">
        <v>57</v>
      </c>
      <c r="D23" s="40" t="s">
        <v>38</v>
      </c>
      <c r="E23" s="41" t="s">
        <v>58</v>
      </c>
      <c r="F23" s="63" t="s">
        <v>59</v>
      </c>
      <c r="G23" s="64"/>
      <c r="H23" s="64"/>
      <c r="I23" s="64"/>
      <c r="J23" s="42" t="s">
        <v>60</v>
      </c>
      <c r="K23" s="43">
        <v>121.411</v>
      </c>
      <c r="L23" s="65"/>
      <c r="M23" s="64"/>
      <c r="N23" s="65">
        <f>ROUND($L$23*$K$23,2)</f>
        <v>0</v>
      </c>
      <c r="O23" s="64"/>
      <c r="P23" s="64"/>
      <c r="Q23" s="64"/>
      <c r="R23" s="8"/>
      <c r="T23" s="44"/>
      <c r="U23" s="9" t="s">
        <v>7</v>
      </c>
      <c r="V23" s="45">
        <v>0.187</v>
      </c>
      <c r="W23" s="45">
        <f>$V$23*$K$23</f>
        <v>22.703857</v>
      </c>
      <c r="X23" s="45">
        <v>0</v>
      </c>
      <c r="Y23" s="45">
        <f>$X$23*$K$23</f>
        <v>0</v>
      </c>
      <c r="Z23" s="45">
        <v>0</v>
      </c>
      <c r="AA23" s="46">
        <f>$Z$23*$K$23</f>
        <v>0</v>
      </c>
      <c r="AR23" s="3" t="s">
        <v>42</v>
      </c>
      <c r="AT23" s="3" t="s">
        <v>38</v>
      </c>
      <c r="AU23" s="3" t="s">
        <v>11</v>
      </c>
      <c r="AY23" s="3" t="s">
        <v>37</v>
      </c>
      <c r="BE23" s="47">
        <f>IF($U$23="základní",$N$23,0)</f>
        <v>0</v>
      </c>
      <c r="BF23" s="47">
        <f>IF($U$23="snížená",$N$23,0)</f>
        <v>0</v>
      </c>
      <c r="BG23" s="47">
        <f>IF($U$23="zákl. přenesená",$N$23,0)</f>
        <v>0</v>
      </c>
      <c r="BH23" s="47">
        <f>IF($U$23="sníž. přenesená",$N$23,0)</f>
        <v>0</v>
      </c>
      <c r="BI23" s="47">
        <f>IF($U$23="nulová",$N$23,0)</f>
        <v>0</v>
      </c>
      <c r="BJ23" s="3" t="s">
        <v>2</v>
      </c>
      <c r="BK23" s="47">
        <f>ROUND($L$23*$K$23,2)</f>
        <v>0</v>
      </c>
    </row>
    <row r="24" spans="2:63" s="3" customFormat="1" ht="27" customHeight="1">
      <c r="B24" s="7"/>
      <c r="C24" s="40" t="s">
        <v>61</v>
      </c>
      <c r="D24" s="40" t="s">
        <v>38</v>
      </c>
      <c r="E24" s="41" t="s">
        <v>62</v>
      </c>
      <c r="F24" s="63" t="s">
        <v>63</v>
      </c>
      <c r="G24" s="64"/>
      <c r="H24" s="64"/>
      <c r="I24" s="64"/>
      <c r="J24" s="42" t="s">
        <v>60</v>
      </c>
      <c r="K24" s="43">
        <v>60.706</v>
      </c>
      <c r="L24" s="65"/>
      <c r="M24" s="64"/>
      <c r="N24" s="65">
        <f>ROUND($L$24*$K$24,2)</f>
        <v>0</v>
      </c>
      <c r="O24" s="64"/>
      <c r="P24" s="64"/>
      <c r="Q24" s="64"/>
      <c r="R24" s="8"/>
      <c r="T24" s="44"/>
      <c r="U24" s="9" t="s">
        <v>7</v>
      </c>
      <c r="V24" s="45">
        <v>0.058</v>
      </c>
      <c r="W24" s="45">
        <f>$V$24*$K$24</f>
        <v>3.520948</v>
      </c>
      <c r="X24" s="45">
        <v>0</v>
      </c>
      <c r="Y24" s="45">
        <f>$X$24*$K$24</f>
        <v>0</v>
      </c>
      <c r="Z24" s="45">
        <v>0</v>
      </c>
      <c r="AA24" s="46">
        <f>$Z$24*$K$24</f>
        <v>0</v>
      </c>
      <c r="AR24" s="3" t="s">
        <v>42</v>
      </c>
      <c r="AT24" s="3" t="s">
        <v>38</v>
      </c>
      <c r="AU24" s="3" t="s">
        <v>11</v>
      </c>
      <c r="AY24" s="3" t="s">
        <v>37</v>
      </c>
      <c r="BE24" s="47">
        <f>IF($U$24="základní",$N$24,0)</f>
        <v>0</v>
      </c>
      <c r="BF24" s="47">
        <f>IF($U$24="snížená",$N$24,0)</f>
        <v>0</v>
      </c>
      <c r="BG24" s="47">
        <f>IF($U$24="zákl. přenesená",$N$24,0)</f>
        <v>0</v>
      </c>
      <c r="BH24" s="47">
        <f>IF($U$24="sníž. přenesená",$N$24,0)</f>
        <v>0</v>
      </c>
      <c r="BI24" s="47">
        <f>IF($U$24="nulová",$N$24,0)</f>
        <v>0</v>
      </c>
      <c r="BJ24" s="3" t="s">
        <v>2</v>
      </c>
      <c r="BK24" s="47">
        <f>ROUND($L$24*$K$24,2)</f>
        <v>0</v>
      </c>
    </row>
    <row r="25" spans="2:63" s="3" customFormat="1" ht="27" customHeight="1">
      <c r="B25" s="7"/>
      <c r="C25" s="40" t="s">
        <v>64</v>
      </c>
      <c r="D25" s="40" t="s">
        <v>38</v>
      </c>
      <c r="E25" s="41" t="s">
        <v>65</v>
      </c>
      <c r="F25" s="63" t="s">
        <v>66</v>
      </c>
      <c r="G25" s="64"/>
      <c r="H25" s="64"/>
      <c r="I25" s="64"/>
      <c r="J25" s="42" t="s">
        <v>60</v>
      </c>
      <c r="K25" s="43">
        <v>2.52</v>
      </c>
      <c r="L25" s="65"/>
      <c r="M25" s="64"/>
      <c r="N25" s="65">
        <f>ROUND($L$25*$K$25,2)</f>
        <v>0</v>
      </c>
      <c r="O25" s="64"/>
      <c r="P25" s="64"/>
      <c r="Q25" s="64"/>
      <c r="R25" s="8"/>
      <c r="T25" s="44"/>
      <c r="U25" s="9" t="s">
        <v>7</v>
      </c>
      <c r="V25" s="45">
        <v>2.32</v>
      </c>
      <c r="W25" s="45">
        <f>$V$25*$K$25</f>
        <v>5.8464</v>
      </c>
      <c r="X25" s="45">
        <v>0</v>
      </c>
      <c r="Y25" s="45">
        <f>$X$25*$K$25</f>
        <v>0</v>
      </c>
      <c r="Z25" s="45">
        <v>0</v>
      </c>
      <c r="AA25" s="46">
        <f>$Z$25*$K$25</f>
        <v>0</v>
      </c>
      <c r="AR25" s="3" t="s">
        <v>42</v>
      </c>
      <c r="AT25" s="3" t="s">
        <v>38</v>
      </c>
      <c r="AU25" s="3" t="s">
        <v>11</v>
      </c>
      <c r="AY25" s="3" t="s">
        <v>37</v>
      </c>
      <c r="BE25" s="47">
        <f>IF($U$25="základní",$N$25,0)</f>
        <v>0</v>
      </c>
      <c r="BF25" s="47">
        <f>IF($U$25="snížená",$N$25,0)</f>
        <v>0</v>
      </c>
      <c r="BG25" s="47">
        <f>IF($U$25="zákl. přenesená",$N$25,0)</f>
        <v>0</v>
      </c>
      <c r="BH25" s="47">
        <f>IF($U$25="sníž. přenesená",$N$25,0)</f>
        <v>0</v>
      </c>
      <c r="BI25" s="47">
        <f>IF($U$25="nulová",$N$25,0)</f>
        <v>0</v>
      </c>
      <c r="BJ25" s="3" t="s">
        <v>2</v>
      </c>
      <c r="BK25" s="47">
        <f>ROUND($L$25*$K$25,2)</f>
        <v>0</v>
      </c>
    </row>
    <row r="26" spans="2:63" s="3" customFormat="1" ht="27" customHeight="1">
      <c r="B26" s="7"/>
      <c r="C26" s="40" t="s">
        <v>4</v>
      </c>
      <c r="D26" s="40" t="s">
        <v>38</v>
      </c>
      <c r="E26" s="41" t="s">
        <v>67</v>
      </c>
      <c r="F26" s="63" t="s">
        <v>68</v>
      </c>
      <c r="G26" s="64"/>
      <c r="H26" s="64"/>
      <c r="I26" s="64"/>
      <c r="J26" s="42" t="s">
        <v>60</v>
      </c>
      <c r="K26" s="43">
        <v>1.26</v>
      </c>
      <c r="L26" s="65"/>
      <c r="M26" s="64"/>
      <c r="N26" s="65">
        <f>ROUND($L$26*$K$26,2)</f>
        <v>0</v>
      </c>
      <c r="O26" s="64"/>
      <c r="P26" s="64"/>
      <c r="Q26" s="64"/>
      <c r="R26" s="8"/>
      <c r="T26" s="44"/>
      <c r="U26" s="9" t="s">
        <v>7</v>
      </c>
      <c r="V26" s="45">
        <v>0.654</v>
      </c>
      <c r="W26" s="45">
        <f>$V$26*$K$26</f>
        <v>0.82404</v>
      </c>
      <c r="X26" s="45">
        <v>0</v>
      </c>
      <c r="Y26" s="45">
        <f>$X$26*$K$26</f>
        <v>0</v>
      </c>
      <c r="Z26" s="45">
        <v>0</v>
      </c>
      <c r="AA26" s="46">
        <f>$Z$26*$K$26</f>
        <v>0</v>
      </c>
      <c r="AR26" s="3" t="s">
        <v>42</v>
      </c>
      <c r="AT26" s="3" t="s">
        <v>38</v>
      </c>
      <c r="AU26" s="3" t="s">
        <v>11</v>
      </c>
      <c r="AY26" s="3" t="s">
        <v>37</v>
      </c>
      <c r="BE26" s="47">
        <f>IF($U$26="základní",$N$26,0)</f>
        <v>0</v>
      </c>
      <c r="BF26" s="47">
        <f>IF($U$26="snížená",$N$26,0)</f>
        <v>0</v>
      </c>
      <c r="BG26" s="47">
        <f>IF($U$26="zákl. přenesená",$N$26,0)</f>
        <v>0</v>
      </c>
      <c r="BH26" s="47">
        <f>IF($U$26="sníž. přenesená",$N$26,0)</f>
        <v>0</v>
      </c>
      <c r="BI26" s="47">
        <f>IF($U$26="nulová",$N$26,0)</f>
        <v>0</v>
      </c>
      <c r="BJ26" s="3" t="s">
        <v>2</v>
      </c>
      <c r="BK26" s="47">
        <f>ROUND($L$26*$K$26,2)</f>
        <v>0</v>
      </c>
    </row>
    <row r="27" spans="2:63" s="3" customFormat="1" ht="15.75" customHeight="1">
      <c r="B27" s="7"/>
      <c r="C27" s="40" t="s">
        <v>69</v>
      </c>
      <c r="D27" s="40" t="s">
        <v>38</v>
      </c>
      <c r="E27" s="41" t="s">
        <v>70</v>
      </c>
      <c r="F27" s="63" t="s">
        <v>71</v>
      </c>
      <c r="G27" s="64"/>
      <c r="H27" s="64"/>
      <c r="I27" s="64"/>
      <c r="J27" s="42" t="s">
        <v>60</v>
      </c>
      <c r="K27" s="43">
        <v>82.6</v>
      </c>
      <c r="L27" s="65"/>
      <c r="M27" s="64"/>
      <c r="N27" s="65">
        <f>ROUND($L$27*$K$27,2)</f>
        <v>0</v>
      </c>
      <c r="O27" s="64"/>
      <c r="P27" s="64"/>
      <c r="Q27" s="64"/>
      <c r="R27" s="8"/>
      <c r="T27" s="44"/>
      <c r="U27" s="9" t="s">
        <v>7</v>
      </c>
      <c r="V27" s="45">
        <v>0.044</v>
      </c>
      <c r="W27" s="45">
        <f>$V$27*$K$27</f>
        <v>3.6343999999999994</v>
      </c>
      <c r="X27" s="45">
        <v>0</v>
      </c>
      <c r="Y27" s="45">
        <f>$X$27*$K$27</f>
        <v>0</v>
      </c>
      <c r="Z27" s="45">
        <v>0</v>
      </c>
      <c r="AA27" s="46">
        <f>$Z$27*$K$27</f>
        <v>0</v>
      </c>
      <c r="AR27" s="3" t="s">
        <v>42</v>
      </c>
      <c r="AT27" s="3" t="s">
        <v>38</v>
      </c>
      <c r="AU27" s="3" t="s">
        <v>11</v>
      </c>
      <c r="AY27" s="3" t="s">
        <v>37</v>
      </c>
      <c r="BE27" s="47">
        <f>IF($U$27="základní",$N$27,0)</f>
        <v>0</v>
      </c>
      <c r="BF27" s="47">
        <f>IF($U$27="snížená",$N$27,0)</f>
        <v>0</v>
      </c>
      <c r="BG27" s="47">
        <f>IF($U$27="zákl. přenesená",$N$27,0)</f>
        <v>0</v>
      </c>
      <c r="BH27" s="47">
        <f>IF($U$27="sníž. přenesená",$N$27,0)</f>
        <v>0</v>
      </c>
      <c r="BI27" s="47">
        <f>IF($U$27="nulová",$N$27,0)</f>
        <v>0</v>
      </c>
      <c r="BJ27" s="3" t="s">
        <v>2</v>
      </c>
      <c r="BK27" s="47">
        <f>ROUND($L$27*$K$27,2)</f>
        <v>0</v>
      </c>
    </row>
    <row r="28" spans="2:63" s="3" customFormat="1" ht="27" customHeight="1">
      <c r="B28" s="7"/>
      <c r="C28" s="40" t="s">
        <v>72</v>
      </c>
      <c r="D28" s="40" t="s">
        <v>38</v>
      </c>
      <c r="E28" s="41" t="s">
        <v>73</v>
      </c>
      <c r="F28" s="63" t="s">
        <v>74</v>
      </c>
      <c r="G28" s="64"/>
      <c r="H28" s="64"/>
      <c r="I28" s="64"/>
      <c r="J28" s="42" t="s">
        <v>60</v>
      </c>
      <c r="K28" s="43">
        <v>123.391</v>
      </c>
      <c r="L28" s="65"/>
      <c r="M28" s="64"/>
      <c r="N28" s="65">
        <f>ROUND($L$28*$K$28,2)</f>
        <v>0</v>
      </c>
      <c r="O28" s="64"/>
      <c r="P28" s="64"/>
      <c r="Q28" s="64"/>
      <c r="R28" s="8"/>
      <c r="T28" s="44"/>
      <c r="U28" s="9" t="s">
        <v>7</v>
      </c>
      <c r="V28" s="45">
        <v>0.083</v>
      </c>
      <c r="W28" s="45">
        <f>$V$28*$K$28</f>
        <v>10.241453000000002</v>
      </c>
      <c r="X28" s="45">
        <v>0</v>
      </c>
      <c r="Y28" s="45">
        <f>$X$28*$K$28</f>
        <v>0</v>
      </c>
      <c r="Z28" s="45">
        <v>0</v>
      </c>
      <c r="AA28" s="46">
        <f>$Z$28*$K$28</f>
        <v>0</v>
      </c>
      <c r="AR28" s="3" t="s">
        <v>42</v>
      </c>
      <c r="AT28" s="3" t="s">
        <v>38</v>
      </c>
      <c r="AU28" s="3" t="s">
        <v>11</v>
      </c>
      <c r="AY28" s="3" t="s">
        <v>37</v>
      </c>
      <c r="BE28" s="47">
        <f>IF($U$28="základní",$N$28,0)</f>
        <v>0</v>
      </c>
      <c r="BF28" s="47">
        <f>IF($U$28="snížená",$N$28,0)</f>
        <v>0</v>
      </c>
      <c r="BG28" s="47">
        <f>IF($U$28="zákl. přenesená",$N$28,0)</f>
        <v>0</v>
      </c>
      <c r="BH28" s="47">
        <f>IF($U$28="sníž. přenesená",$N$28,0)</f>
        <v>0</v>
      </c>
      <c r="BI28" s="47">
        <f>IF($U$28="nulová",$N$28,0)</f>
        <v>0</v>
      </c>
      <c r="BJ28" s="3" t="s">
        <v>2</v>
      </c>
      <c r="BK28" s="47">
        <f>ROUND($L$28*$K$28,2)</f>
        <v>0</v>
      </c>
    </row>
    <row r="29" spans="2:63" s="3" customFormat="1" ht="39" customHeight="1">
      <c r="B29" s="7"/>
      <c r="C29" s="40" t="s">
        <v>75</v>
      </c>
      <c r="D29" s="40" t="s">
        <v>38</v>
      </c>
      <c r="E29" s="41" t="s">
        <v>76</v>
      </c>
      <c r="F29" s="63" t="s">
        <v>77</v>
      </c>
      <c r="G29" s="64"/>
      <c r="H29" s="64"/>
      <c r="I29" s="64"/>
      <c r="J29" s="42" t="s">
        <v>60</v>
      </c>
      <c r="K29" s="43">
        <v>616.955</v>
      </c>
      <c r="L29" s="65"/>
      <c r="M29" s="64"/>
      <c r="N29" s="65">
        <f>ROUND($L$29*$K$29,2)</f>
        <v>0</v>
      </c>
      <c r="O29" s="64"/>
      <c r="P29" s="64"/>
      <c r="Q29" s="64"/>
      <c r="R29" s="8"/>
      <c r="T29" s="44"/>
      <c r="U29" s="9" t="s">
        <v>7</v>
      </c>
      <c r="V29" s="45">
        <v>0.004</v>
      </c>
      <c r="W29" s="45">
        <f>$V$29*$K$29</f>
        <v>2.46782</v>
      </c>
      <c r="X29" s="45">
        <v>0</v>
      </c>
      <c r="Y29" s="45">
        <f>$X$29*$K$29</f>
        <v>0</v>
      </c>
      <c r="Z29" s="45">
        <v>0</v>
      </c>
      <c r="AA29" s="46">
        <f>$Z$29*$K$29</f>
        <v>0</v>
      </c>
      <c r="AR29" s="3" t="s">
        <v>42</v>
      </c>
      <c r="AT29" s="3" t="s">
        <v>38</v>
      </c>
      <c r="AU29" s="3" t="s">
        <v>11</v>
      </c>
      <c r="AY29" s="3" t="s">
        <v>37</v>
      </c>
      <c r="BE29" s="47">
        <f>IF($U$29="základní",$N$29,0)</f>
        <v>0</v>
      </c>
      <c r="BF29" s="47">
        <f>IF($U$29="snížená",$N$29,0)</f>
        <v>0</v>
      </c>
      <c r="BG29" s="47">
        <f>IF($U$29="zákl. přenesená",$N$29,0)</f>
        <v>0</v>
      </c>
      <c r="BH29" s="47">
        <f>IF($U$29="sníž. přenesená",$N$29,0)</f>
        <v>0</v>
      </c>
      <c r="BI29" s="47">
        <f>IF($U$29="nulová",$N$29,0)</f>
        <v>0</v>
      </c>
      <c r="BJ29" s="3" t="s">
        <v>2</v>
      </c>
      <c r="BK29" s="47">
        <f>ROUND($L$29*$K$29,2)</f>
        <v>0</v>
      </c>
    </row>
    <row r="30" spans="2:63" s="3" customFormat="1" ht="15.75" customHeight="1">
      <c r="B30" s="7"/>
      <c r="C30" s="40" t="s">
        <v>78</v>
      </c>
      <c r="D30" s="40" t="s">
        <v>38</v>
      </c>
      <c r="E30" s="41" t="s">
        <v>79</v>
      </c>
      <c r="F30" s="63" t="s">
        <v>80</v>
      </c>
      <c r="G30" s="64"/>
      <c r="H30" s="64"/>
      <c r="I30" s="64"/>
      <c r="J30" s="42" t="s">
        <v>60</v>
      </c>
      <c r="K30" s="43">
        <v>82.6</v>
      </c>
      <c r="L30" s="65"/>
      <c r="M30" s="64"/>
      <c r="N30" s="65">
        <f>ROUND($L$30*$K$30,2)</f>
        <v>0</v>
      </c>
      <c r="O30" s="64"/>
      <c r="P30" s="64"/>
      <c r="Q30" s="64"/>
      <c r="R30" s="8"/>
      <c r="T30" s="44"/>
      <c r="U30" s="9" t="s">
        <v>7</v>
      </c>
      <c r="V30" s="45">
        <v>0.652</v>
      </c>
      <c r="W30" s="45">
        <f>$V$30*$K$30</f>
        <v>53.855199999999996</v>
      </c>
      <c r="X30" s="45">
        <v>0</v>
      </c>
      <c r="Y30" s="45">
        <f>$X$30*$K$30</f>
        <v>0</v>
      </c>
      <c r="Z30" s="45">
        <v>0</v>
      </c>
      <c r="AA30" s="46">
        <f>$Z$30*$K$30</f>
        <v>0</v>
      </c>
      <c r="AR30" s="3" t="s">
        <v>42</v>
      </c>
      <c r="AT30" s="3" t="s">
        <v>38</v>
      </c>
      <c r="AU30" s="3" t="s">
        <v>11</v>
      </c>
      <c r="AY30" s="3" t="s">
        <v>37</v>
      </c>
      <c r="BE30" s="47">
        <f>IF($U$30="základní",$N$30,0)</f>
        <v>0</v>
      </c>
      <c r="BF30" s="47">
        <f>IF($U$30="snížená",$N$30,0)</f>
        <v>0</v>
      </c>
      <c r="BG30" s="47">
        <f>IF($U$30="zákl. přenesená",$N$30,0)</f>
        <v>0</v>
      </c>
      <c r="BH30" s="47">
        <f>IF($U$30="sníž. přenesená",$N$30,0)</f>
        <v>0</v>
      </c>
      <c r="BI30" s="47">
        <f>IF($U$30="nulová",$N$30,0)</f>
        <v>0</v>
      </c>
      <c r="BJ30" s="3" t="s">
        <v>2</v>
      </c>
      <c r="BK30" s="47">
        <f>ROUND($L$30*$K$30,2)</f>
        <v>0</v>
      </c>
    </row>
    <row r="31" spans="2:63" s="3" customFormat="1" ht="15.75" customHeight="1">
      <c r="B31" s="7"/>
      <c r="C31" s="40" t="s">
        <v>1</v>
      </c>
      <c r="D31" s="40" t="s">
        <v>38</v>
      </c>
      <c r="E31" s="41" t="s">
        <v>81</v>
      </c>
      <c r="F31" s="63" t="s">
        <v>82</v>
      </c>
      <c r="G31" s="64"/>
      <c r="H31" s="64"/>
      <c r="I31" s="64"/>
      <c r="J31" s="42" t="s">
        <v>60</v>
      </c>
      <c r="K31" s="43">
        <v>123.391</v>
      </c>
      <c r="L31" s="65"/>
      <c r="M31" s="64"/>
      <c r="N31" s="65">
        <f>ROUND($L$31*$K$31,2)</f>
        <v>0</v>
      </c>
      <c r="O31" s="64"/>
      <c r="P31" s="64"/>
      <c r="Q31" s="64"/>
      <c r="R31" s="8"/>
      <c r="T31" s="44"/>
      <c r="U31" s="9" t="s">
        <v>7</v>
      </c>
      <c r="V31" s="45">
        <v>0.009</v>
      </c>
      <c r="W31" s="45">
        <f>$V$31*$K$31</f>
        <v>1.110519</v>
      </c>
      <c r="X31" s="45">
        <v>0</v>
      </c>
      <c r="Y31" s="45">
        <f>$X$31*$K$31</f>
        <v>0</v>
      </c>
      <c r="Z31" s="45">
        <v>0</v>
      </c>
      <c r="AA31" s="46">
        <f>$Z$31*$K$31</f>
        <v>0</v>
      </c>
      <c r="AR31" s="3" t="s">
        <v>42</v>
      </c>
      <c r="AT31" s="3" t="s">
        <v>38</v>
      </c>
      <c r="AU31" s="3" t="s">
        <v>11</v>
      </c>
      <c r="AY31" s="3" t="s">
        <v>37</v>
      </c>
      <c r="BE31" s="47">
        <f>IF($U$31="základní",$N$31,0)</f>
        <v>0</v>
      </c>
      <c r="BF31" s="47">
        <f>IF($U$31="snížená",$N$31,0)</f>
        <v>0</v>
      </c>
      <c r="BG31" s="47">
        <f>IF($U$31="zákl. přenesená",$N$31,0)</f>
        <v>0</v>
      </c>
      <c r="BH31" s="47">
        <f>IF($U$31="sníž. přenesená",$N$31,0)</f>
        <v>0</v>
      </c>
      <c r="BI31" s="47">
        <f>IF($U$31="nulová",$N$31,0)</f>
        <v>0</v>
      </c>
      <c r="BJ31" s="3" t="s">
        <v>2</v>
      </c>
      <c r="BK31" s="47">
        <f>ROUND($L$31*$K$31,2)</f>
        <v>0</v>
      </c>
    </row>
    <row r="32" spans="2:63" s="3" customFormat="1" ht="27" customHeight="1">
      <c r="B32" s="7"/>
      <c r="C32" s="40" t="s">
        <v>83</v>
      </c>
      <c r="D32" s="40" t="s">
        <v>38</v>
      </c>
      <c r="E32" s="41" t="s">
        <v>84</v>
      </c>
      <c r="F32" s="63" t="s">
        <v>85</v>
      </c>
      <c r="G32" s="64"/>
      <c r="H32" s="64"/>
      <c r="I32" s="64"/>
      <c r="J32" s="42" t="s">
        <v>86</v>
      </c>
      <c r="K32" s="43">
        <v>209.765</v>
      </c>
      <c r="L32" s="65"/>
      <c r="M32" s="64"/>
      <c r="N32" s="65">
        <f>ROUND($L$32*$K$32,2)</f>
        <v>0</v>
      </c>
      <c r="O32" s="64"/>
      <c r="P32" s="64"/>
      <c r="Q32" s="64"/>
      <c r="R32" s="8"/>
      <c r="T32" s="44"/>
      <c r="U32" s="9" t="s">
        <v>7</v>
      </c>
      <c r="V32" s="45">
        <v>0</v>
      </c>
      <c r="W32" s="45">
        <f>$V$32*$K$32</f>
        <v>0</v>
      </c>
      <c r="X32" s="45">
        <v>0</v>
      </c>
      <c r="Y32" s="45">
        <f>$X$32*$K$32</f>
        <v>0</v>
      </c>
      <c r="Z32" s="45">
        <v>0</v>
      </c>
      <c r="AA32" s="46">
        <f>$Z$32*$K$32</f>
        <v>0</v>
      </c>
      <c r="AR32" s="3" t="s">
        <v>42</v>
      </c>
      <c r="AT32" s="3" t="s">
        <v>38</v>
      </c>
      <c r="AU32" s="3" t="s">
        <v>11</v>
      </c>
      <c r="AY32" s="3" t="s">
        <v>37</v>
      </c>
      <c r="BE32" s="47">
        <f>IF($U$32="základní",$N$32,0)</f>
        <v>0</v>
      </c>
      <c r="BF32" s="47">
        <f>IF($U$32="snížená",$N$32,0)</f>
        <v>0</v>
      </c>
      <c r="BG32" s="47">
        <f>IF($U$32="zákl. přenesená",$N$32,0)</f>
        <v>0</v>
      </c>
      <c r="BH32" s="47">
        <f>IF($U$32="sníž. přenesená",$N$32,0)</f>
        <v>0</v>
      </c>
      <c r="BI32" s="47">
        <f>IF($U$32="nulová",$N$32,0)</f>
        <v>0</v>
      </c>
      <c r="BJ32" s="3" t="s">
        <v>2</v>
      </c>
      <c r="BK32" s="47">
        <f>ROUND($L$32*$K$32,2)</f>
        <v>0</v>
      </c>
    </row>
    <row r="33" spans="2:63" s="3" customFormat="1" ht="27" customHeight="1">
      <c r="B33" s="7"/>
      <c r="C33" s="40" t="s">
        <v>87</v>
      </c>
      <c r="D33" s="40" t="s">
        <v>38</v>
      </c>
      <c r="E33" s="41" t="s">
        <v>88</v>
      </c>
      <c r="F33" s="63" t="s">
        <v>89</v>
      </c>
      <c r="G33" s="64"/>
      <c r="H33" s="64"/>
      <c r="I33" s="64"/>
      <c r="J33" s="42" t="s">
        <v>60</v>
      </c>
      <c r="K33" s="43">
        <v>0.54</v>
      </c>
      <c r="L33" s="65"/>
      <c r="M33" s="64"/>
      <c r="N33" s="65">
        <f>ROUND($L$33*$K$33,2)</f>
        <v>0</v>
      </c>
      <c r="O33" s="64"/>
      <c r="P33" s="64"/>
      <c r="Q33" s="64"/>
      <c r="R33" s="8"/>
      <c r="T33" s="44"/>
      <c r="U33" s="9" t="s">
        <v>7</v>
      </c>
      <c r="V33" s="45">
        <v>0.299</v>
      </c>
      <c r="W33" s="45">
        <f>$V$33*$K$33</f>
        <v>0.16146</v>
      </c>
      <c r="X33" s="45">
        <v>0</v>
      </c>
      <c r="Y33" s="45">
        <f>$X$33*$K$33</f>
        <v>0</v>
      </c>
      <c r="Z33" s="45">
        <v>0</v>
      </c>
      <c r="AA33" s="46">
        <f>$Z$33*$K$33</f>
        <v>0</v>
      </c>
      <c r="AR33" s="3" t="s">
        <v>42</v>
      </c>
      <c r="AT33" s="3" t="s">
        <v>38</v>
      </c>
      <c r="AU33" s="3" t="s">
        <v>11</v>
      </c>
      <c r="AY33" s="3" t="s">
        <v>37</v>
      </c>
      <c r="BE33" s="47">
        <f>IF($U$33="základní",$N$33,0)</f>
        <v>0</v>
      </c>
      <c r="BF33" s="47">
        <f>IF($U$33="snížená",$N$33,0)</f>
        <v>0</v>
      </c>
      <c r="BG33" s="47">
        <f>IF($U$33="zákl. přenesená",$N$33,0)</f>
        <v>0</v>
      </c>
      <c r="BH33" s="47">
        <f>IF($U$33="sníž. přenesená",$N$33,0)</f>
        <v>0</v>
      </c>
      <c r="BI33" s="47">
        <f>IF($U$33="nulová",$N$33,0)</f>
        <v>0</v>
      </c>
      <c r="BJ33" s="3" t="s">
        <v>2</v>
      </c>
      <c r="BK33" s="47">
        <f>ROUND($L$33*$K$33,2)</f>
        <v>0</v>
      </c>
    </row>
    <row r="34" spans="2:63" s="3" customFormat="1" ht="39" customHeight="1">
      <c r="B34" s="7"/>
      <c r="C34" s="40" t="s">
        <v>90</v>
      </c>
      <c r="D34" s="40" t="s">
        <v>38</v>
      </c>
      <c r="E34" s="41" t="s">
        <v>91</v>
      </c>
      <c r="F34" s="63" t="s">
        <v>92</v>
      </c>
      <c r="G34" s="64"/>
      <c r="H34" s="64"/>
      <c r="I34" s="64"/>
      <c r="J34" s="42" t="s">
        <v>60</v>
      </c>
      <c r="K34" s="43">
        <v>1.62</v>
      </c>
      <c r="L34" s="65"/>
      <c r="M34" s="64"/>
      <c r="N34" s="65">
        <f>ROUND($L$34*$K$34,2)</f>
        <v>0</v>
      </c>
      <c r="O34" s="64"/>
      <c r="P34" s="64"/>
      <c r="Q34" s="64"/>
      <c r="R34" s="8"/>
      <c r="T34" s="44"/>
      <c r="U34" s="9" t="s">
        <v>7</v>
      </c>
      <c r="V34" s="45">
        <v>1.587</v>
      </c>
      <c r="W34" s="45">
        <f>$V$34*$K$34</f>
        <v>2.5709400000000002</v>
      </c>
      <c r="X34" s="45">
        <v>0</v>
      </c>
      <c r="Y34" s="45">
        <f>$X$34*$K$34</f>
        <v>0</v>
      </c>
      <c r="Z34" s="45">
        <v>0</v>
      </c>
      <c r="AA34" s="46">
        <f>$Z$34*$K$34</f>
        <v>0</v>
      </c>
      <c r="AR34" s="3" t="s">
        <v>42</v>
      </c>
      <c r="AT34" s="3" t="s">
        <v>38</v>
      </c>
      <c r="AU34" s="3" t="s">
        <v>11</v>
      </c>
      <c r="AY34" s="3" t="s">
        <v>37</v>
      </c>
      <c r="BE34" s="47">
        <f>IF($U$34="základní",$N$34,0)</f>
        <v>0</v>
      </c>
      <c r="BF34" s="47">
        <f>IF($U$34="snížená",$N$34,0)</f>
        <v>0</v>
      </c>
      <c r="BG34" s="47">
        <f>IF($U$34="zákl. přenesená",$N$34,0)</f>
        <v>0</v>
      </c>
      <c r="BH34" s="47">
        <f>IF($U$34="sníž. přenesená",$N$34,0)</f>
        <v>0</v>
      </c>
      <c r="BI34" s="47">
        <f>IF($U$34="nulová",$N$34,0)</f>
        <v>0</v>
      </c>
      <c r="BJ34" s="3" t="s">
        <v>2</v>
      </c>
      <c r="BK34" s="47">
        <f>ROUND($L$34*$K$34,2)</f>
        <v>0</v>
      </c>
    </row>
    <row r="35" spans="2:63" s="3" customFormat="1" ht="15.75" customHeight="1">
      <c r="B35" s="7"/>
      <c r="C35" s="48" t="s">
        <v>93</v>
      </c>
      <c r="D35" s="48" t="s">
        <v>94</v>
      </c>
      <c r="E35" s="49" t="s">
        <v>95</v>
      </c>
      <c r="F35" s="66" t="s">
        <v>96</v>
      </c>
      <c r="G35" s="67"/>
      <c r="H35" s="67"/>
      <c r="I35" s="67"/>
      <c r="J35" s="50" t="s">
        <v>86</v>
      </c>
      <c r="K35" s="51">
        <v>3.029</v>
      </c>
      <c r="L35" s="68"/>
      <c r="M35" s="67"/>
      <c r="N35" s="68">
        <f>ROUND($L$35*$K$35,2)</f>
        <v>0</v>
      </c>
      <c r="O35" s="64"/>
      <c r="P35" s="64"/>
      <c r="Q35" s="64"/>
      <c r="R35" s="8"/>
      <c r="T35" s="44"/>
      <c r="U35" s="9" t="s">
        <v>7</v>
      </c>
      <c r="V35" s="45">
        <v>0</v>
      </c>
      <c r="W35" s="45">
        <f>$V$35*$K$35</f>
        <v>0</v>
      </c>
      <c r="X35" s="45">
        <v>0</v>
      </c>
      <c r="Y35" s="45">
        <f>$X$35*$K$35</f>
        <v>0</v>
      </c>
      <c r="Z35" s="45">
        <v>0</v>
      </c>
      <c r="AA35" s="46">
        <f>$Z$35*$K$35</f>
        <v>0</v>
      </c>
      <c r="AR35" s="3" t="s">
        <v>61</v>
      </c>
      <c r="AT35" s="3" t="s">
        <v>94</v>
      </c>
      <c r="AU35" s="3" t="s">
        <v>11</v>
      </c>
      <c r="AY35" s="3" t="s">
        <v>37</v>
      </c>
      <c r="BE35" s="47">
        <f>IF($U$35="základní",$N$35,0)</f>
        <v>0</v>
      </c>
      <c r="BF35" s="47">
        <f>IF($U$35="snížená",$N$35,0)</f>
        <v>0</v>
      </c>
      <c r="BG35" s="47">
        <f>IF($U$35="zákl. přenesená",$N$35,0)</f>
        <v>0</v>
      </c>
      <c r="BH35" s="47">
        <f>IF($U$35="sníž. přenesená",$N$35,0)</f>
        <v>0</v>
      </c>
      <c r="BI35" s="47">
        <f>IF($U$35="nulová",$N$35,0)</f>
        <v>0</v>
      </c>
      <c r="BJ35" s="3" t="s">
        <v>2</v>
      </c>
      <c r="BK35" s="47">
        <f>ROUND($L$35*$K$35,2)</f>
        <v>0</v>
      </c>
    </row>
    <row r="36" spans="2:63" s="3" customFormat="1" ht="27" customHeight="1">
      <c r="B36" s="7"/>
      <c r="C36" s="40" t="s">
        <v>97</v>
      </c>
      <c r="D36" s="40" t="s">
        <v>38</v>
      </c>
      <c r="E36" s="41" t="s">
        <v>98</v>
      </c>
      <c r="F36" s="63" t="s">
        <v>99</v>
      </c>
      <c r="G36" s="64"/>
      <c r="H36" s="64"/>
      <c r="I36" s="64"/>
      <c r="J36" s="42" t="s">
        <v>41</v>
      </c>
      <c r="K36" s="43">
        <v>413</v>
      </c>
      <c r="L36" s="65"/>
      <c r="M36" s="64"/>
      <c r="N36" s="65">
        <f>ROUND($L$36*$K$36,2)</f>
        <v>0</v>
      </c>
      <c r="O36" s="64"/>
      <c r="P36" s="64"/>
      <c r="Q36" s="64"/>
      <c r="R36" s="8"/>
      <c r="T36" s="44"/>
      <c r="U36" s="9" t="s">
        <v>7</v>
      </c>
      <c r="V36" s="45">
        <v>0.06</v>
      </c>
      <c r="W36" s="45">
        <f>$V$36*$K$36</f>
        <v>24.779999999999998</v>
      </c>
      <c r="X36" s="45">
        <v>0</v>
      </c>
      <c r="Y36" s="45">
        <f>$X$36*$K$36</f>
        <v>0</v>
      </c>
      <c r="Z36" s="45">
        <v>0</v>
      </c>
      <c r="AA36" s="46">
        <f>$Z$36*$K$36</f>
        <v>0</v>
      </c>
      <c r="AR36" s="3" t="s">
        <v>42</v>
      </c>
      <c r="AT36" s="3" t="s">
        <v>38</v>
      </c>
      <c r="AU36" s="3" t="s">
        <v>11</v>
      </c>
      <c r="AY36" s="3" t="s">
        <v>37</v>
      </c>
      <c r="BE36" s="47">
        <f>IF($U$36="základní",$N$36,0)</f>
        <v>0</v>
      </c>
      <c r="BF36" s="47">
        <f>IF($U$36="snížená",$N$36,0)</f>
        <v>0</v>
      </c>
      <c r="BG36" s="47">
        <f>IF($U$36="zákl. přenesená",$N$36,0)</f>
        <v>0</v>
      </c>
      <c r="BH36" s="47">
        <f>IF($U$36="sníž. přenesená",$N$36,0)</f>
        <v>0</v>
      </c>
      <c r="BI36" s="47">
        <f>IF($U$36="nulová",$N$36,0)</f>
        <v>0</v>
      </c>
      <c r="BJ36" s="3" t="s">
        <v>2</v>
      </c>
      <c r="BK36" s="47">
        <f>ROUND($L$36*$K$36,2)</f>
        <v>0</v>
      </c>
    </row>
    <row r="37" spans="2:63" s="3" customFormat="1" ht="15.75" customHeight="1">
      <c r="B37" s="7"/>
      <c r="C37" s="48" t="s">
        <v>0</v>
      </c>
      <c r="D37" s="48" t="s">
        <v>94</v>
      </c>
      <c r="E37" s="49" t="s">
        <v>100</v>
      </c>
      <c r="F37" s="66" t="s">
        <v>101</v>
      </c>
      <c r="G37" s="67"/>
      <c r="H37" s="67"/>
      <c r="I37" s="67"/>
      <c r="J37" s="50" t="s">
        <v>102</v>
      </c>
      <c r="K37" s="51">
        <v>20.65</v>
      </c>
      <c r="L37" s="68"/>
      <c r="M37" s="67"/>
      <c r="N37" s="68">
        <f>ROUND($L$37*$K$37,2)</f>
        <v>0</v>
      </c>
      <c r="O37" s="64"/>
      <c r="P37" s="64"/>
      <c r="Q37" s="64"/>
      <c r="R37" s="8"/>
      <c r="T37" s="44"/>
      <c r="U37" s="9" t="s">
        <v>7</v>
      </c>
      <c r="V37" s="45">
        <v>0</v>
      </c>
      <c r="W37" s="45">
        <f>$V$37*$K$37</f>
        <v>0</v>
      </c>
      <c r="X37" s="45">
        <v>0</v>
      </c>
      <c r="Y37" s="45">
        <f>$X$37*$K$37</f>
        <v>0</v>
      </c>
      <c r="Z37" s="45">
        <v>0</v>
      </c>
      <c r="AA37" s="46">
        <f>$Z$37*$K$37</f>
        <v>0</v>
      </c>
      <c r="AR37" s="3" t="s">
        <v>61</v>
      </c>
      <c r="AT37" s="3" t="s">
        <v>94</v>
      </c>
      <c r="AU37" s="3" t="s">
        <v>11</v>
      </c>
      <c r="AY37" s="3" t="s">
        <v>37</v>
      </c>
      <c r="BE37" s="47">
        <f>IF($U$37="základní",$N$37,0)</f>
        <v>0</v>
      </c>
      <c r="BF37" s="47">
        <f>IF($U$37="snížená",$N$37,0)</f>
        <v>0</v>
      </c>
      <c r="BG37" s="47">
        <f>IF($U$37="zákl. přenesená",$N$37,0)</f>
        <v>0</v>
      </c>
      <c r="BH37" s="47">
        <f>IF($U$37="sníž. přenesená",$N$37,0)</f>
        <v>0</v>
      </c>
      <c r="BI37" s="47">
        <f>IF($U$37="nulová",$N$37,0)</f>
        <v>0</v>
      </c>
      <c r="BJ37" s="3" t="s">
        <v>2</v>
      </c>
      <c r="BK37" s="47">
        <f>ROUND($L$37*$K$37,2)</f>
        <v>0</v>
      </c>
    </row>
    <row r="38" spans="2:63" s="3" customFormat="1" ht="27" customHeight="1">
      <c r="B38" s="7"/>
      <c r="C38" s="40" t="s">
        <v>103</v>
      </c>
      <c r="D38" s="40" t="s">
        <v>38</v>
      </c>
      <c r="E38" s="41" t="s">
        <v>104</v>
      </c>
      <c r="F38" s="63" t="s">
        <v>105</v>
      </c>
      <c r="G38" s="64"/>
      <c r="H38" s="64"/>
      <c r="I38" s="64"/>
      <c r="J38" s="42" t="s">
        <v>41</v>
      </c>
      <c r="K38" s="43">
        <v>413</v>
      </c>
      <c r="L38" s="65"/>
      <c r="M38" s="64"/>
      <c r="N38" s="65">
        <f>ROUND($L$38*$K$38,2)</f>
        <v>0</v>
      </c>
      <c r="O38" s="64"/>
      <c r="P38" s="64"/>
      <c r="Q38" s="64"/>
      <c r="R38" s="8"/>
      <c r="T38" s="44"/>
      <c r="U38" s="9" t="s">
        <v>7</v>
      </c>
      <c r="V38" s="45">
        <v>0.254</v>
      </c>
      <c r="W38" s="45">
        <f>$V$38*$K$38</f>
        <v>104.902</v>
      </c>
      <c r="X38" s="45">
        <v>0</v>
      </c>
      <c r="Y38" s="45">
        <f>$X$38*$K$38</f>
        <v>0</v>
      </c>
      <c r="Z38" s="45">
        <v>0</v>
      </c>
      <c r="AA38" s="46">
        <f>$Z$38*$K$38</f>
        <v>0</v>
      </c>
      <c r="AR38" s="3" t="s">
        <v>42</v>
      </c>
      <c r="AT38" s="3" t="s">
        <v>38</v>
      </c>
      <c r="AU38" s="3" t="s">
        <v>11</v>
      </c>
      <c r="AY38" s="3" t="s">
        <v>37</v>
      </c>
      <c r="BE38" s="47">
        <f>IF($U$38="základní",$N$38,0)</f>
        <v>0</v>
      </c>
      <c r="BF38" s="47">
        <f>IF($U$38="snížená",$N$38,0)</f>
        <v>0</v>
      </c>
      <c r="BG38" s="47">
        <f>IF($U$38="zákl. přenesená",$N$38,0)</f>
        <v>0</v>
      </c>
      <c r="BH38" s="47">
        <f>IF($U$38="sníž. přenesená",$N$38,0)</f>
        <v>0</v>
      </c>
      <c r="BI38" s="47">
        <f>IF($U$38="nulová",$N$38,0)</f>
        <v>0</v>
      </c>
      <c r="BJ38" s="3" t="s">
        <v>2</v>
      </c>
      <c r="BK38" s="47">
        <f>ROUND($L$38*$K$38,2)</f>
        <v>0</v>
      </c>
    </row>
    <row r="39" spans="2:63" s="3" customFormat="1" ht="15.75" customHeight="1">
      <c r="B39" s="7"/>
      <c r="C39" s="40" t="s">
        <v>106</v>
      </c>
      <c r="D39" s="40" t="s">
        <v>38</v>
      </c>
      <c r="E39" s="41" t="s">
        <v>107</v>
      </c>
      <c r="F39" s="63" t="s">
        <v>108</v>
      </c>
      <c r="G39" s="64"/>
      <c r="H39" s="64"/>
      <c r="I39" s="64"/>
      <c r="J39" s="42" t="s">
        <v>41</v>
      </c>
      <c r="K39" s="43">
        <v>413</v>
      </c>
      <c r="L39" s="65"/>
      <c r="M39" s="64"/>
      <c r="N39" s="65">
        <f>ROUND($L$39*$K$39,2)</f>
        <v>0</v>
      </c>
      <c r="O39" s="64"/>
      <c r="P39" s="64"/>
      <c r="Q39" s="64"/>
      <c r="R39" s="8"/>
      <c r="T39" s="44"/>
      <c r="U39" s="9" t="s">
        <v>7</v>
      </c>
      <c r="V39" s="45">
        <v>0.013</v>
      </c>
      <c r="W39" s="45">
        <f>$V$39*$K$39</f>
        <v>5.369</v>
      </c>
      <c r="X39" s="45">
        <v>0</v>
      </c>
      <c r="Y39" s="45">
        <f>$X$39*$K$39</f>
        <v>0</v>
      </c>
      <c r="Z39" s="45">
        <v>0</v>
      </c>
      <c r="AA39" s="46">
        <f>$Z$39*$K$39</f>
        <v>0</v>
      </c>
      <c r="AR39" s="3" t="s">
        <v>42</v>
      </c>
      <c r="AT39" s="3" t="s">
        <v>38</v>
      </c>
      <c r="AU39" s="3" t="s">
        <v>11</v>
      </c>
      <c r="AY39" s="3" t="s">
        <v>37</v>
      </c>
      <c r="BE39" s="47">
        <f>IF($U$39="základní",$N$39,0)</f>
        <v>0</v>
      </c>
      <c r="BF39" s="47">
        <f>IF($U$39="snížená",$N$39,0)</f>
        <v>0</v>
      </c>
      <c r="BG39" s="47">
        <f>IF($U$39="zákl. přenesená",$N$39,0)</f>
        <v>0</v>
      </c>
      <c r="BH39" s="47">
        <f>IF($U$39="sníž. přenesená",$N$39,0)</f>
        <v>0</v>
      </c>
      <c r="BI39" s="47">
        <f>IF($U$39="nulová",$N$39,0)</f>
        <v>0</v>
      </c>
      <c r="BJ39" s="3" t="s">
        <v>2</v>
      </c>
      <c r="BK39" s="47">
        <f>ROUND($L$39*$K$39,2)</f>
        <v>0</v>
      </c>
    </row>
    <row r="40" spans="2:63" s="3" customFormat="1" ht="27" customHeight="1">
      <c r="B40" s="7"/>
      <c r="C40" s="40" t="s">
        <v>109</v>
      </c>
      <c r="D40" s="40" t="s">
        <v>38</v>
      </c>
      <c r="E40" s="41" t="s">
        <v>110</v>
      </c>
      <c r="F40" s="63" t="s">
        <v>111</v>
      </c>
      <c r="G40" s="64"/>
      <c r="H40" s="64"/>
      <c r="I40" s="64"/>
      <c r="J40" s="42" t="s">
        <v>41</v>
      </c>
      <c r="K40" s="43">
        <v>765.3</v>
      </c>
      <c r="L40" s="65"/>
      <c r="M40" s="64"/>
      <c r="N40" s="65">
        <f>ROUND($L$40*$K$40,2)</f>
        <v>0</v>
      </c>
      <c r="O40" s="64"/>
      <c r="P40" s="64"/>
      <c r="Q40" s="64"/>
      <c r="R40" s="8"/>
      <c r="T40" s="44"/>
      <c r="U40" s="9" t="s">
        <v>7</v>
      </c>
      <c r="V40" s="45">
        <v>0</v>
      </c>
      <c r="W40" s="45">
        <f>$V$40*$K$40</f>
        <v>0</v>
      </c>
      <c r="X40" s="45">
        <v>0</v>
      </c>
      <c r="Y40" s="45">
        <f>$X$40*$K$40</f>
        <v>0</v>
      </c>
      <c r="Z40" s="45">
        <v>0</v>
      </c>
      <c r="AA40" s="46">
        <f>$Z$40*$K$40</f>
        <v>0</v>
      </c>
      <c r="AR40" s="3" t="s">
        <v>42</v>
      </c>
      <c r="AT40" s="3" t="s">
        <v>38</v>
      </c>
      <c r="AU40" s="3" t="s">
        <v>11</v>
      </c>
      <c r="AY40" s="3" t="s">
        <v>37</v>
      </c>
      <c r="BE40" s="47">
        <f>IF($U$40="základní",$N$40,0)</f>
        <v>0</v>
      </c>
      <c r="BF40" s="47">
        <f>IF($U$40="snížená",$N$40,0)</f>
        <v>0</v>
      </c>
      <c r="BG40" s="47">
        <f>IF($U$40="zákl. přenesená",$N$40,0)</f>
        <v>0</v>
      </c>
      <c r="BH40" s="47">
        <f>IF($U$40="sníž. přenesená",$N$40,0)</f>
        <v>0</v>
      </c>
      <c r="BI40" s="47">
        <f>IF($U$40="nulová",$N$40,0)</f>
        <v>0</v>
      </c>
      <c r="BJ40" s="3" t="s">
        <v>2</v>
      </c>
      <c r="BK40" s="47">
        <f>ROUND($L$40*$K$40,2)</f>
        <v>0</v>
      </c>
    </row>
    <row r="41" spans="2:63" s="30" customFormat="1" ht="30.75" customHeight="1">
      <c r="B41" s="31"/>
      <c r="D41" s="39" t="s">
        <v>17</v>
      </c>
      <c r="N41" s="59">
        <f>$BK$41</f>
        <v>0</v>
      </c>
      <c r="O41" s="60"/>
      <c r="P41" s="60"/>
      <c r="Q41" s="60"/>
      <c r="R41" s="34"/>
      <c r="T41" s="35"/>
      <c r="W41" s="36">
        <f>SUM($W$42:$W$44)</f>
        <v>46.82412000000001</v>
      </c>
      <c r="Y41" s="36">
        <f>SUM($Y$42:$Y$44)</f>
        <v>0</v>
      </c>
      <c r="AA41" s="37">
        <f>SUM($AA$42:$AA$44)</f>
        <v>0</v>
      </c>
      <c r="AR41" s="33" t="s">
        <v>2</v>
      </c>
      <c r="AT41" s="33" t="s">
        <v>9</v>
      </c>
      <c r="AU41" s="33" t="s">
        <v>2</v>
      </c>
      <c r="AY41" s="33" t="s">
        <v>37</v>
      </c>
      <c r="BK41" s="38">
        <f>SUM($BK$42:$BK$44)</f>
        <v>0</v>
      </c>
    </row>
    <row r="42" spans="2:63" s="3" customFormat="1" ht="27" customHeight="1">
      <c r="B42" s="7"/>
      <c r="C42" s="40" t="s">
        <v>112</v>
      </c>
      <c r="D42" s="40" t="s">
        <v>38</v>
      </c>
      <c r="E42" s="41" t="s">
        <v>113</v>
      </c>
      <c r="F42" s="63" t="s">
        <v>114</v>
      </c>
      <c r="G42" s="64"/>
      <c r="H42" s="64"/>
      <c r="I42" s="64"/>
      <c r="J42" s="42" t="s">
        <v>60</v>
      </c>
      <c r="K42" s="43">
        <v>0.36</v>
      </c>
      <c r="L42" s="65"/>
      <c r="M42" s="64"/>
      <c r="N42" s="65">
        <f>ROUND($L$42*$K$42,2)</f>
        <v>0</v>
      </c>
      <c r="O42" s="64"/>
      <c r="P42" s="64"/>
      <c r="Q42" s="64"/>
      <c r="R42" s="8"/>
      <c r="T42" s="44"/>
      <c r="U42" s="9" t="s">
        <v>7</v>
      </c>
      <c r="V42" s="45">
        <v>1.317</v>
      </c>
      <c r="W42" s="45">
        <f>$V$42*$K$42</f>
        <v>0.47412</v>
      </c>
      <c r="X42" s="45">
        <v>0</v>
      </c>
      <c r="Y42" s="45">
        <f>$X$42*$K$42</f>
        <v>0</v>
      </c>
      <c r="Z42" s="45">
        <v>0</v>
      </c>
      <c r="AA42" s="46">
        <f>$Z$42*$K$42</f>
        <v>0</v>
      </c>
      <c r="AR42" s="3" t="s">
        <v>42</v>
      </c>
      <c r="AT42" s="3" t="s">
        <v>38</v>
      </c>
      <c r="AU42" s="3" t="s">
        <v>11</v>
      </c>
      <c r="AY42" s="3" t="s">
        <v>37</v>
      </c>
      <c r="BE42" s="47">
        <f>IF($U$42="základní",$N$42,0)</f>
        <v>0</v>
      </c>
      <c r="BF42" s="47">
        <f>IF($U$42="snížená",$N$42,0)</f>
        <v>0</v>
      </c>
      <c r="BG42" s="47">
        <f>IF($U$42="zákl. přenesená",$N$42,0)</f>
        <v>0</v>
      </c>
      <c r="BH42" s="47">
        <f>IF($U$42="sníž. přenesená",$N$42,0)</f>
        <v>0</v>
      </c>
      <c r="BI42" s="47">
        <f>IF($U$42="nulová",$N$42,0)</f>
        <v>0</v>
      </c>
      <c r="BJ42" s="3" t="s">
        <v>2</v>
      </c>
      <c r="BK42" s="47">
        <f>ROUND($L$42*$K$42,2)</f>
        <v>0</v>
      </c>
    </row>
    <row r="43" spans="2:63" s="3" customFormat="1" ht="27" customHeight="1">
      <c r="B43" s="7"/>
      <c r="C43" s="40" t="s">
        <v>115</v>
      </c>
      <c r="D43" s="40" t="s">
        <v>38</v>
      </c>
      <c r="E43" s="41" t="s">
        <v>116</v>
      </c>
      <c r="F43" s="63" t="s">
        <v>117</v>
      </c>
      <c r="G43" s="64"/>
      <c r="H43" s="64"/>
      <c r="I43" s="64"/>
      <c r="J43" s="42" t="s">
        <v>41</v>
      </c>
      <c r="K43" s="43">
        <v>671</v>
      </c>
      <c r="L43" s="65"/>
      <c r="M43" s="64"/>
      <c r="N43" s="65">
        <f>ROUND($L$43*$K$43,2)</f>
        <v>0</v>
      </c>
      <c r="O43" s="64"/>
      <c r="P43" s="64"/>
      <c r="Q43" s="64"/>
      <c r="R43" s="8"/>
      <c r="T43" s="44"/>
      <c r="U43" s="9" t="s">
        <v>7</v>
      </c>
      <c r="V43" s="45">
        <v>0.05</v>
      </c>
      <c r="W43" s="45">
        <f>$V$43*$K$43</f>
        <v>33.550000000000004</v>
      </c>
      <c r="X43" s="45">
        <v>0</v>
      </c>
      <c r="Y43" s="45">
        <f>$X$43*$K$43</f>
        <v>0</v>
      </c>
      <c r="Z43" s="45">
        <v>0</v>
      </c>
      <c r="AA43" s="46">
        <f>$Z$43*$K$43</f>
        <v>0</v>
      </c>
      <c r="AR43" s="3" t="s">
        <v>42</v>
      </c>
      <c r="AT43" s="3" t="s">
        <v>38</v>
      </c>
      <c r="AU43" s="3" t="s">
        <v>11</v>
      </c>
      <c r="AY43" s="3" t="s">
        <v>37</v>
      </c>
      <c r="BE43" s="47">
        <f>IF($U$43="základní",$N$43,0)</f>
        <v>0</v>
      </c>
      <c r="BF43" s="47">
        <f>IF($U$43="snížená",$N$43,0)</f>
        <v>0</v>
      </c>
      <c r="BG43" s="47">
        <f>IF($U$43="zákl. přenesená",$N$43,0)</f>
        <v>0</v>
      </c>
      <c r="BH43" s="47">
        <f>IF($U$43="sníž. přenesená",$N$43,0)</f>
        <v>0</v>
      </c>
      <c r="BI43" s="47">
        <f>IF($U$43="nulová",$N$43,0)</f>
        <v>0</v>
      </c>
      <c r="BJ43" s="3" t="s">
        <v>2</v>
      </c>
      <c r="BK43" s="47">
        <f>ROUND($L$43*$K$43,2)</f>
        <v>0</v>
      </c>
    </row>
    <row r="44" spans="2:63" s="3" customFormat="1" ht="27" customHeight="1">
      <c r="B44" s="7"/>
      <c r="C44" s="40" t="s">
        <v>118</v>
      </c>
      <c r="D44" s="40" t="s">
        <v>38</v>
      </c>
      <c r="E44" s="41" t="s">
        <v>119</v>
      </c>
      <c r="F44" s="63" t="s">
        <v>120</v>
      </c>
      <c r="G44" s="64"/>
      <c r="H44" s="64"/>
      <c r="I44" s="64"/>
      <c r="J44" s="42" t="s">
        <v>56</v>
      </c>
      <c r="K44" s="43">
        <v>256</v>
      </c>
      <c r="L44" s="65"/>
      <c r="M44" s="64"/>
      <c r="N44" s="65">
        <f>ROUND($L$44*$K$44,2)</f>
        <v>0</v>
      </c>
      <c r="O44" s="64"/>
      <c r="P44" s="64"/>
      <c r="Q44" s="64"/>
      <c r="R44" s="8"/>
      <c r="T44" s="44"/>
      <c r="U44" s="9" t="s">
        <v>7</v>
      </c>
      <c r="V44" s="45">
        <v>0.05</v>
      </c>
      <c r="W44" s="45">
        <f>$V$44*$K$44</f>
        <v>12.8</v>
      </c>
      <c r="X44" s="45">
        <v>0</v>
      </c>
      <c r="Y44" s="45">
        <f>$X$44*$K$44</f>
        <v>0</v>
      </c>
      <c r="Z44" s="45">
        <v>0</v>
      </c>
      <c r="AA44" s="46">
        <f>$Z$44*$K$44</f>
        <v>0</v>
      </c>
      <c r="AR44" s="3" t="s">
        <v>42</v>
      </c>
      <c r="AT44" s="3" t="s">
        <v>38</v>
      </c>
      <c r="AU44" s="3" t="s">
        <v>11</v>
      </c>
      <c r="AY44" s="3" t="s">
        <v>37</v>
      </c>
      <c r="BE44" s="47">
        <f>IF($U$44="základní",$N$44,0)</f>
        <v>0</v>
      </c>
      <c r="BF44" s="47">
        <f>IF($U$44="snížená",$N$44,0)</f>
        <v>0</v>
      </c>
      <c r="BG44" s="47">
        <f>IF($U$44="zákl. přenesená",$N$44,0)</f>
        <v>0</v>
      </c>
      <c r="BH44" s="47">
        <f>IF($U$44="sníž. přenesená",$N$44,0)</f>
        <v>0</v>
      </c>
      <c r="BI44" s="47">
        <f>IF($U$44="nulová",$N$44,0)</f>
        <v>0</v>
      </c>
      <c r="BJ44" s="3" t="s">
        <v>2</v>
      </c>
      <c r="BK44" s="47">
        <f>ROUND($L$44*$K$44,2)</f>
        <v>0</v>
      </c>
    </row>
    <row r="45" spans="2:63" s="30" customFormat="1" ht="30.75" customHeight="1">
      <c r="B45" s="31"/>
      <c r="D45" s="39" t="s">
        <v>18</v>
      </c>
      <c r="N45" s="59">
        <f>$BK$45</f>
        <v>0</v>
      </c>
      <c r="O45" s="60"/>
      <c r="P45" s="60"/>
      <c r="Q45" s="60"/>
      <c r="R45" s="34"/>
      <c r="T45" s="35"/>
      <c r="W45" s="36">
        <f>SUM($W$46:$W$55)</f>
        <v>424.48080000000004</v>
      </c>
      <c r="Y45" s="36">
        <f>SUM($Y$46:$Y$55)</f>
        <v>100.47884</v>
      </c>
      <c r="AA45" s="37">
        <f>SUM($AA$46:$AA$55)</f>
        <v>0</v>
      </c>
      <c r="AR45" s="33" t="s">
        <v>2</v>
      </c>
      <c r="AT45" s="33" t="s">
        <v>9</v>
      </c>
      <c r="AU45" s="33" t="s">
        <v>2</v>
      </c>
      <c r="AY45" s="33" t="s">
        <v>37</v>
      </c>
      <c r="BK45" s="38">
        <f>SUM($BK$46:$BK$55)</f>
        <v>0</v>
      </c>
    </row>
    <row r="46" spans="2:63" s="3" customFormat="1" ht="15.75" customHeight="1">
      <c r="B46" s="7"/>
      <c r="C46" s="40" t="s">
        <v>121</v>
      </c>
      <c r="D46" s="40" t="s">
        <v>38</v>
      </c>
      <c r="E46" s="41" t="s">
        <v>122</v>
      </c>
      <c r="F46" s="63" t="s">
        <v>123</v>
      </c>
      <c r="G46" s="64"/>
      <c r="H46" s="64"/>
      <c r="I46" s="64"/>
      <c r="J46" s="42" t="s">
        <v>41</v>
      </c>
      <c r="K46" s="43">
        <v>765.3</v>
      </c>
      <c r="L46" s="65"/>
      <c r="M46" s="64"/>
      <c r="N46" s="65">
        <f>ROUND($L$46*$K$46,2)</f>
        <v>0</v>
      </c>
      <c r="O46" s="64"/>
      <c r="P46" s="64"/>
      <c r="Q46" s="64"/>
      <c r="R46" s="8"/>
      <c r="T46" s="44"/>
      <c r="U46" s="9" t="s">
        <v>7</v>
      </c>
      <c r="V46" s="45">
        <v>0.026</v>
      </c>
      <c r="W46" s="45">
        <f>$V$46*$K$46</f>
        <v>19.897799999999997</v>
      </c>
      <c r="X46" s="45">
        <v>0</v>
      </c>
      <c r="Y46" s="45">
        <f>$X$46*$K$46</f>
        <v>0</v>
      </c>
      <c r="Z46" s="45">
        <v>0</v>
      </c>
      <c r="AA46" s="46">
        <f>$Z$46*$K$46</f>
        <v>0</v>
      </c>
      <c r="AR46" s="3" t="s">
        <v>42</v>
      </c>
      <c r="AT46" s="3" t="s">
        <v>38</v>
      </c>
      <c r="AU46" s="3" t="s">
        <v>11</v>
      </c>
      <c r="AY46" s="3" t="s">
        <v>37</v>
      </c>
      <c r="BE46" s="47">
        <f>IF($U$46="základní",$N$46,0)</f>
        <v>0</v>
      </c>
      <c r="BF46" s="47">
        <f>IF($U$46="snížená",$N$46,0)</f>
        <v>0</v>
      </c>
      <c r="BG46" s="47">
        <f>IF($U$46="zákl. přenesená",$N$46,0)</f>
        <v>0</v>
      </c>
      <c r="BH46" s="47">
        <f>IF($U$46="sníž. přenesená",$N$46,0)</f>
        <v>0</v>
      </c>
      <c r="BI46" s="47">
        <f>IF($U$46="nulová",$N$46,0)</f>
        <v>0</v>
      </c>
      <c r="BJ46" s="3" t="s">
        <v>2</v>
      </c>
      <c r="BK46" s="47">
        <f>ROUND($L$46*$K$46,2)</f>
        <v>0</v>
      </c>
    </row>
    <row r="47" spans="2:63" s="3" customFormat="1" ht="27" customHeight="1">
      <c r="B47" s="7"/>
      <c r="C47" s="40" t="s">
        <v>124</v>
      </c>
      <c r="D47" s="40" t="s">
        <v>38</v>
      </c>
      <c r="E47" s="41" t="s">
        <v>125</v>
      </c>
      <c r="F47" s="63" t="s">
        <v>126</v>
      </c>
      <c r="G47" s="64"/>
      <c r="H47" s="64"/>
      <c r="I47" s="64"/>
      <c r="J47" s="42" t="s">
        <v>41</v>
      </c>
      <c r="K47" s="43">
        <v>161</v>
      </c>
      <c r="L47" s="65"/>
      <c r="M47" s="64"/>
      <c r="N47" s="65">
        <f>ROUND($L$47*$K$47,2)</f>
        <v>0</v>
      </c>
      <c r="O47" s="64"/>
      <c r="P47" s="64"/>
      <c r="Q47" s="64"/>
      <c r="R47" s="8"/>
      <c r="T47" s="44"/>
      <c r="U47" s="9" t="s">
        <v>7</v>
      </c>
      <c r="V47" s="45">
        <v>0.09</v>
      </c>
      <c r="W47" s="45">
        <f>$V$47*$K$47</f>
        <v>14.49</v>
      </c>
      <c r="X47" s="45">
        <v>0</v>
      </c>
      <c r="Y47" s="45">
        <f>$X$47*$K$47</f>
        <v>0</v>
      </c>
      <c r="Z47" s="45">
        <v>0</v>
      </c>
      <c r="AA47" s="46">
        <f>$Z$47*$K$47</f>
        <v>0</v>
      </c>
      <c r="AR47" s="3" t="s">
        <v>42</v>
      </c>
      <c r="AT47" s="3" t="s">
        <v>38</v>
      </c>
      <c r="AU47" s="3" t="s">
        <v>11</v>
      </c>
      <c r="AY47" s="3" t="s">
        <v>37</v>
      </c>
      <c r="BE47" s="47">
        <f>IF($U$47="základní",$N$47,0)</f>
        <v>0</v>
      </c>
      <c r="BF47" s="47">
        <f>IF($U$47="snížená",$N$47,0)</f>
        <v>0</v>
      </c>
      <c r="BG47" s="47">
        <f>IF($U$47="zákl. přenesená",$N$47,0)</f>
        <v>0</v>
      </c>
      <c r="BH47" s="47">
        <f>IF($U$47="sníž. přenesená",$N$47,0)</f>
        <v>0</v>
      </c>
      <c r="BI47" s="47">
        <f>IF($U$47="nulová",$N$47,0)</f>
        <v>0</v>
      </c>
      <c r="BJ47" s="3" t="s">
        <v>2</v>
      </c>
      <c r="BK47" s="47">
        <f>ROUND($L$47*$K$47,2)</f>
        <v>0</v>
      </c>
    </row>
    <row r="48" spans="2:63" s="3" customFormat="1" ht="27" customHeight="1">
      <c r="B48" s="7"/>
      <c r="C48" s="40" t="s">
        <v>127</v>
      </c>
      <c r="D48" s="40" t="s">
        <v>38</v>
      </c>
      <c r="E48" s="41" t="s">
        <v>128</v>
      </c>
      <c r="F48" s="63" t="s">
        <v>129</v>
      </c>
      <c r="G48" s="64"/>
      <c r="H48" s="64"/>
      <c r="I48" s="64"/>
      <c r="J48" s="42" t="s">
        <v>41</v>
      </c>
      <c r="K48" s="43">
        <v>553</v>
      </c>
      <c r="L48" s="65"/>
      <c r="M48" s="64"/>
      <c r="N48" s="65">
        <f>ROUND($L$48*$K$48,2)</f>
        <v>0</v>
      </c>
      <c r="O48" s="64"/>
      <c r="P48" s="64"/>
      <c r="Q48" s="64"/>
      <c r="R48" s="8"/>
      <c r="T48" s="44"/>
      <c r="U48" s="9" t="s">
        <v>7</v>
      </c>
      <c r="V48" s="45">
        <v>0.025</v>
      </c>
      <c r="W48" s="45">
        <f>$V$48*$K$48</f>
        <v>13.825000000000001</v>
      </c>
      <c r="X48" s="45">
        <v>0</v>
      </c>
      <c r="Y48" s="45">
        <f>$X$48*$K$48</f>
        <v>0</v>
      </c>
      <c r="Z48" s="45">
        <v>0</v>
      </c>
      <c r="AA48" s="46">
        <f>$Z$48*$K$48</f>
        <v>0</v>
      </c>
      <c r="AR48" s="3" t="s">
        <v>42</v>
      </c>
      <c r="AT48" s="3" t="s">
        <v>38</v>
      </c>
      <c r="AU48" s="3" t="s">
        <v>11</v>
      </c>
      <c r="AY48" s="3" t="s">
        <v>37</v>
      </c>
      <c r="BE48" s="47">
        <f>IF($U$48="základní",$N$48,0)</f>
        <v>0</v>
      </c>
      <c r="BF48" s="47">
        <f>IF($U$48="snížená",$N$48,0)</f>
        <v>0</v>
      </c>
      <c r="BG48" s="47">
        <f>IF($U$48="zákl. přenesená",$N$48,0)</f>
        <v>0</v>
      </c>
      <c r="BH48" s="47">
        <f>IF($U$48="sníž. přenesená",$N$48,0)</f>
        <v>0</v>
      </c>
      <c r="BI48" s="47">
        <f>IF($U$48="nulová",$N$48,0)</f>
        <v>0</v>
      </c>
      <c r="BJ48" s="3" t="s">
        <v>2</v>
      </c>
      <c r="BK48" s="47">
        <f>ROUND($L$48*$K$48,2)</f>
        <v>0</v>
      </c>
    </row>
    <row r="49" spans="2:63" s="3" customFormat="1" ht="27" customHeight="1">
      <c r="B49" s="7"/>
      <c r="C49" s="40" t="s">
        <v>130</v>
      </c>
      <c r="D49" s="40" t="s">
        <v>38</v>
      </c>
      <c r="E49" s="41" t="s">
        <v>131</v>
      </c>
      <c r="F49" s="63" t="s">
        <v>132</v>
      </c>
      <c r="G49" s="64"/>
      <c r="H49" s="64"/>
      <c r="I49" s="64"/>
      <c r="J49" s="42" t="s">
        <v>41</v>
      </c>
      <c r="K49" s="43">
        <v>161</v>
      </c>
      <c r="L49" s="65"/>
      <c r="M49" s="64"/>
      <c r="N49" s="65">
        <f>ROUND($L$49*$K$49,2)</f>
        <v>0</v>
      </c>
      <c r="O49" s="64"/>
      <c r="P49" s="64"/>
      <c r="Q49" s="64"/>
      <c r="R49" s="8"/>
      <c r="T49" s="44"/>
      <c r="U49" s="9" t="s">
        <v>7</v>
      </c>
      <c r="V49" s="45">
        <v>0.133</v>
      </c>
      <c r="W49" s="45">
        <f>$V$49*$K$49</f>
        <v>21.413</v>
      </c>
      <c r="X49" s="45">
        <v>0</v>
      </c>
      <c r="Y49" s="45">
        <f>$X$49*$K$49</f>
        <v>0</v>
      </c>
      <c r="Z49" s="45">
        <v>0</v>
      </c>
      <c r="AA49" s="46">
        <f>$Z$49*$K$49</f>
        <v>0</v>
      </c>
      <c r="AR49" s="3" t="s">
        <v>42</v>
      </c>
      <c r="AT49" s="3" t="s">
        <v>38</v>
      </c>
      <c r="AU49" s="3" t="s">
        <v>11</v>
      </c>
      <c r="AY49" s="3" t="s">
        <v>37</v>
      </c>
      <c r="BE49" s="47">
        <f>IF($U$49="základní",$N$49,0)</f>
        <v>0</v>
      </c>
      <c r="BF49" s="47">
        <f>IF($U$49="snížená",$N$49,0)</f>
        <v>0</v>
      </c>
      <c r="BG49" s="47">
        <f>IF($U$49="zákl. přenesená",$N$49,0)</f>
        <v>0</v>
      </c>
      <c r="BH49" s="47">
        <f>IF($U$49="sníž. přenesená",$N$49,0)</f>
        <v>0</v>
      </c>
      <c r="BI49" s="47">
        <f>IF($U$49="nulová",$N$49,0)</f>
        <v>0</v>
      </c>
      <c r="BJ49" s="3" t="s">
        <v>2</v>
      </c>
      <c r="BK49" s="47">
        <f>ROUND($L$49*$K$49,2)</f>
        <v>0</v>
      </c>
    </row>
    <row r="50" spans="2:63" s="3" customFormat="1" ht="27" customHeight="1">
      <c r="B50" s="7"/>
      <c r="C50" s="40" t="s">
        <v>133</v>
      </c>
      <c r="D50" s="40" t="s">
        <v>38</v>
      </c>
      <c r="E50" s="41" t="s">
        <v>134</v>
      </c>
      <c r="F50" s="63" t="s">
        <v>135</v>
      </c>
      <c r="G50" s="64"/>
      <c r="H50" s="64"/>
      <c r="I50" s="64"/>
      <c r="J50" s="42" t="s">
        <v>41</v>
      </c>
      <c r="K50" s="43">
        <v>118</v>
      </c>
      <c r="L50" s="65"/>
      <c r="M50" s="64"/>
      <c r="N50" s="65">
        <f>ROUND($L$50*$K$50,2)</f>
        <v>0</v>
      </c>
      <c r="O50" s="64"/>
      <c r="P50" s="64"/>
      <c r="Q50" s="64"/>
      <c r="R50" s="8"/>
      <c r="T50" s="44"/>
      <c r="U50" s="9" t="s">
        <v>7</v>
      </c>
      <c r="V50" s="45">
        <v>0.5</v>
      </c>
      <c r="W50" s="45">
        <f>$V$50*$K$50</f>
        <v>59</v>
      </c>
      <c r="X50" s="45">
        <v>0</v>
      </c>
      <c r="Y50" s="45">
        <f>$X$50*$K$50</f>
        <v>0</v>
      </c>
      <c r="Z50" s="45">
        <v>0</v>
      </c>
      <c r="AA50" s="46">
        <f>$Z$50*$K$50</f>
        <v>0</v>
      </c>
      <c r="AR50" s="3" t="s">
        <v>42</v>
      </c>
      <c r="AT50" s="3" t="s">
        <v>38</v>
      </c>
      <c r="AU50" s="3" t="s">
        <v>11</v>
      </c>
      <c r="AY50" s="3" t="s">
        <v>37</v>
      </c>
      <c r="BE50" s="47">
        <f>IF($U$50="základní",$N$50,0)</f>
        <v>0</v>
      </c>
      <c r="BF50" s="47">
        <f>IF($U$50="snížená",$N$50,0)</f>
        <v>0</v>
      </c>
      <c r="BG50" s="47">
        <f>IF($U$50="zákl. přenesená",$N$50,0)</f>
        <v>0</v>
      </c>
      <c r="BH50" s="47">
        <f>IF($U$50="sníž. přenesená",$N$50,0)</f>
        <v>0</v>
      </c>
      <c r="BI50" s="47">
        <f>IF($U$50="nulová",$N$50,0)</f>
        <v>0</v>
      </c>
      <c r="BJ50" s="3" t="s">
        <v>2</v>
      </c>
      <c r="BK50" s="47">
        <f>ROUND($L$50*$K$50,2)</f>
        <v>0</v>
      </c>
    </row>
    <row r="51" spans="2:63" s="3" customFormat="1" ht="15.75" customHeight="1">
      <c r="B51" s="7"/>
      <c r="C51" s="48" t="s">
        <v>136</v>
      </c>
      <c r="D51" s="48" t="s">
        <v>94</v>
      </c>
      <c r="E51" s="49" t="s">
        <v>137</v>
      </c>
      <c r="F51" s="66" t="s">
        <v>138</v>
      </c>
      <c r="G51" s="67"/>
      <c r="H51" s="67"/>
      <c r="I51" s="67"/>
      <c r="J51" s="50" t="s">
        <v>41</v>
      </c>
      <c r="K51" s="51">
        <v>115.14</v>
      </c>
      <c r="L51" s="68"/>
      <c r="M51" s="67"/>
      <c r="N51" s="68">
        <f>ROUND($L$51*$K$51,2)</f>
        <v>0</v>
      </c>
      <c r="O51" s="64"/>
      <c r="P51" s="64"/>
      <c r="Q51" s="64"/>
      <c r="R51" s="8"/>
      <c r="T51" s="44"/>
      <c r="U51" s="9" t="s">
        <v>7</v>
      </c>
      <c r="V51" s="45">
        <v>0</v>
      </c>
      <c r="W51" s="45">
        <f>$V$51*$K$51</f>
        <v>0</v>
      </c>
      <c r="X51" s="45">
        <v>0.13</v>
      </c>
      <c r="Y51" s="45">
        <f>$X$51*$K$51</f>
        <v>14.968200000000001</v>
      </c>
      <c r="Z51" s="45">
        <v>0</v>
      </c>
      <c r="AA51" s="46">
        <f>$Z$51*$K$51</f>
        <v>0</v>
      </c>
      <c r="AR51" s="3" t="s">
        <v>61</v>
      </c>
      <c r="AT51" s="3" t="s">
        <v>94</v>
      </c>
      <c r="AU51" s="3" t="s">
        <v>11</v>
      </c>
      <c r="AY51" s="3" t="s">
        <v>37</v>
      </c>
      <c r="BE51" s="47">
        <f>IF($U$51="základní",$N$51,0)</f>
        <v>0</v>
      </c>
      <c r="BF51" s="47">
        <f>IF($U$51="snížená",$N$51,0)</f>
        <v>0</v>
      </c>
      <c r="BG51" s="47">
        <f>IF($U$51="zákl. přenesená",$N$51,0)</f>
        <v>0</v>
      </c>
      <c r="BH51" s="47">
        <f>IF($U$51="sníž. přenesená",$N$51,0)</f>
        <v>0</v>
      </c>
      <c r="BI51" s="47">
        <f>IF($U$51="nulová",$N$51,0)</f>
        <v>0</v>
      </c>
      <c r="BJ51" s="3" t="s">
        <v>2</v>
      </c>
      <c r="BK51" s="47">
        <f>ROUND($L$51*$K$51,2)</f>
        <v>0</v>
      </c>
    </row>
    <row r="52" spans="2:63" s="3" customFormat="1" ht="27" customHeight="1">
      <c r="B52" s="7"/>
      <c r="C52" s="48" t="s">
        <v>139</v>
      </c>
      <c r="D52" s="48" t="s">
        <v>94</v>
      </c>
      <c r="E52" s="49" t="s">
        <v>140</v>
      </c>
      <c r="F52" s="66" t="s">
        <v>141</v>
      </c>
      <c r="G52" s="67"/>
      <c r="H52" s="67"/>
      <c r="I52" s="67"/>
      <c r="J52" s="50" t="s">
        <v>41</v>
      </c>
      <c r="K52" s="51">
        <v>4.04</v>
      </c>
      <c r="L52" s="68"/>
      <c r="M52" s="67"/>
      <c r="N52" s="68">
        <f>ROUND($L$52*$K$52,2)</f>
        <v>0</v>
      </c>
      <c r="O52" s="64"/>
      <c r="P52" s="64"/>
      <c r="Q52" s="64"/>
      <c r="R52" s="8"/>
      <c r="T52" s="44"/>
      <c r="U52" s="9" t="s">
        <v>7</v>
      </c>
      <c r="V52" s="45">
        <v>0</v>
      </c>
      <c r="W52" s="45">
        <f>$V$52*$K$52</f>
        <v>0</v>
      </c>
      <c r="X52" s="45">
        <v>0.152</v>
      </c>
      <c r="Y52" s="45">
        <f>$X$52*$K$52</f>
        <v>0.61408</v>
      </c>
      <c r="Z52" s="45">
        <v>0</v>
      </c>
      <c r="AA52" s="46">
        <f>$Z$52*$K$52</f>
        <v>0</v>
      </c>
      <c r="AR52" s="3" t="s">
        <v>61</v>
      </c>
      <c r="AT52" s="3" t="s">
        <v>94</v>
      </c>
      <c r="AU52" s="3" t="s">
        <v>11</v>
      </c>
      <c r="AY52" s="3" t="s">
        <v>37</v>
      </c>
      <c r="BE52" s="47">
        <f>IF($U$52="základní",$N$52,0)</f>
        <v>0</v>
      </c>
      <c r="BF52" s="47">
        <f>IF($U$52="snížená",$N$52,0)</f>
        <v>0</v>
      </c>
      <c r="BG52" s="47">
        <f>IF($U$52="zákl. přenesená",$N$52,0)</f>
        <v>0</v>
      </c>
      <c r="BH52" s="47">
        <f>IF($U$52="sníž. přenesená",$N$52,0)</f>
        <v>0</v>
      </c>
      <c r="BI52" s="47">
        <f>IF($U$52="nulová",$N$52,0)</f>
        <v>0</v>
      </c>
      <c r="BJ52" s="3" t="s">
        <v>2</v>
      </c>
      <c r="BK52" s="47">
        <f>ROUND($L$52*$K$52,2)</f>
        <v>0</v>
      </c>
    </row>
    <row r="53" spans="2:63" s="3" customFormat="1" ht="27" customHeight="1">
      <c r="B53" s="7"/>
      <c r="C53" s="40" t="s">
        <v>142</v>
      </c>
      <c r="D53" s="40" t="s">
        <v>38</v>
      </c>
      <c r="E53" s="41" t="s">
        <v>143</v>
      </c>
      <c r="F53" s="63" t="s">
        <v>144</v>
      </c>
      <c r="G53" s="64"/>
      <c r="H53" s="64"/>
      <c r="I53" s="64"/>
      <c r="J53" s="42" t="s">
        <v>41</v>
      </c>
      <c r="K53" s="43">
        <v>553</v>
      </c>
      <c r="L53" s="65"/>
      <c r="M53" s="64"/>
      <c r="N53" s="65">
        <f>ROUND($L$53*$K$53,2)</f>
        <v>0</v>
      </c>
      <c r="O53" s="64"/>
      <c r="P53" s="64"/>
      <c r="Q53" s="64"/>
      <c r="R53" s="8"/>
      <c r="T53" s="44"/>
      <c r="U53" s="9" t="s">
        <v>7</v>
      </c>
      <c r="V53" s="45">
        <v>0.535</v>
      </c>
      <c r="W53" s="45">
        <f>$V$53*$K$53</f>
        <v>295.855</v>
      </c>
      <c r="X53" s="45">
        <v>0</v>
      </c>
      <c r="Y53" s="45">
        <f>$X$53*$K$53</f>
        <v>0</v>
      </c>
      <c r="Z53" s="45">
        <v>0</v>
      </c>
      <c r="AA53" s="46">
        <f>$Z$53*$K$53</f>
        <v>0</v>
      </c>
      <c r="AR53" s="3" t="s">
        <v>42</v>
      </c>
      <c r="AT53" s="3" t="s">
        <v>38</v>
      </c>
      <c r="AU53" s="3" t="s">
        <v>11</v>
      </c>
      <c r="AY53" s="3" t="s">
        <v>37</v>
      </c>
      <c r="BE53" s="47">
        <f>IF($U$53="základní",$N$53,0)</f>
        <v>0</v>
      </c>
      <c r="BF53" s="47">
        <f>IF($U$53="snížená",$N$53,0)</f>
        <v>0</v>
      </c>
      <c r="BG53" s="47">
        <f>IF($U$53="zákl. přenesená",$N$53,0)</f>
        <v>0</v>
      </c>
      <c r="BH53" s="47">
        <f>IF($U$53="sníž. přenesená",$N$53,0)</f>
        <v>0</v>
      </c>
      <c r="BI53" s="47">
        <f>IF($U$53="nulová",$N$53,0)</f>
        <v>0</v>
      </c>
      <c r="BJ53" s="3" t="s">
        <v>2</v>
      </c>
      <c r="BK53" s="47">
        <f>ROUND($L$53*$K$53,2)</f>
        <v>0</v>
      </c>
    </row>
    <row r="54" spans="2:63" s="3" customFormat="1" ht="15.75" customHeight="1">
      <c r="B54" s="7"/>
      <c r="C54" s="48" t="s">
        <v>145</v>
      </c>
      <c r="D54" s="48" t="s">
        <v>94</v>
      </c>
      <c r="E54" s="49" t="s">
        <v>146</v>
      </c>
      <c r="F54" s="66" t="s">
        <v>147</v>
      </c>
      <c r="G54" s="67"/>
      <c r="H54" s="67"/>
      <c r="I54" s="67"/>
      <c r="J54" s="50" t="s">
        <v>41</v>
      </c>
      <c r="K54" s="51">
        <v>505</v>
      </c>
      <c r="L54" s="68"/>
      <c r="M54" s="67"/>
      <c r="N54" s="68">
        <f>ROUND($L$54*$K$54,2)</f>
        <v>0</v>
      </c>
      <c r="O54" s="64"/>
      <c r="P54" s="64"/>
      <c r="Q54" s="64"/>
      <c r="R54" s="8"/>
      <c r="T54" s="44"/>
      <c r="U54" s="9" t="s">
        <v>7</v>
      </c>
      <c r="V54" s="45">
        <v>0</v>
      </c>
      <c r="W54" s="45">
        <f>$V$54*$K$54</f>
        <v>0</v>
      </c>
      <c r="X54" s="45">
        <v>0.152</v>
      </c>
      <c r="Y54" s="45">
        <f>$X$54*$K$54</f>
        <v>76.76</v>
      </c>
      <c r="Z54" s="45">
        <v>0</v>
      </c>
      <c r="AA54" s="46">
        <f>$Z$54*$K$54</f>
        <v>0</v>
      </c>
      <c r="AR54" s="3" t="s">
        <v>61</v>
      </c>
      <c r="AT54" s="3" t="s">
        <v>94</v>
      </c>
      <c r="AU54" s="3" t="s">
        <v>11</v>
      </c>
      <c r="AY54" s="3" t="s">
        <v>37</v>
      </c>
      <c r="BE54" s="47">
        <f>IF($U$54="základní",$N$54,0)</f>
        <v>0</v>
      </c>
      <c r="BF54" s="47">
        <f>IF($U$54="snížená",$N$54,0)</f>
        <v>0</v>
      </c>
      <c r="BG54" s="47">
        <f>IF($U$54="zákl. přenesená",$N$54,0)</f>
        <v>0</v>
      </c>
      <c r="BH54" s="47">
        <f>IF($U$54="sníž. přenesená",$N$54,0)</f>
        <v>0</v>
      </c>
      <c r="BI54" s="47">
        <f>IF($U$54="nulová",$N$54,0)</f>
        <v>0</v>
      </c>
      <c r="BJ54" s="3" t="s">
        <v>2</v>
      </c>
      <c r="BK54" s="47">
        <f>ROUND($L$54*$K$54,2)</f>
        <v>0</v>
      </c>
    </row>
    <row r="55" spans="2:63" s="3" customFormat="1" ht="27" customHeight="1">
      <c r="B55" s="7"/>
      <c r="C55" s="48" t="s">
        <v>148</v>
      </c>
      <c r="D55" s="48" t="s">
        <v>94</v>
      </c>
      <c r="E55" s="49" t="s">
        <v>149</v>
      </c>
      <c r="F55" s="66" t="s">
        <v>150</v>
      </c>
      <c r="G55" s="67"/>
      <c r="H55" s="67"/>
      <c r="I55" s="67"/>
      <c r="J55" s="50" t="s">
        <v>41</v>
      </c>
      <c r="K55" s="51">
        <v>53.53</v>
      </c>
      <c r="L55" s="68"/>
      <c r="M55" s="67"/>
      <c r="N55" s="68">
        <f>ROUND($L$55*$K$55,2)</f>
        <v>0</v>
      </c>
      <c r="O55" s="64"/>
      <c r="P55" s="64"/>
      <c r="Q55" s="64"/>
      <c r="R55" s="8"/>
      <c r="T55" s="44"/>
      <c r="U55" s="9" t="s">
        <v>7</v>
      </c>
      <c r="V55" s="45">
        <v>0</v>
      </c>
      <c r="W55" s="45">
        <f>$V$55*$K$55</f>
        <v>0</v>
      </c>
      <c r="X55" s="45">
        <v>0.152</v>
      </c>
      <c r="Y55" s="45">
        <f>$X$55*$K$55</f>
        <v>8.13656</v>
      </c>
      <c r="Z55" s="45">
        <v>0</v>
      </c>
      <c r="AA55" s="46">
        <f>$Z$55*$K$55</f>
        <v>0</v>
      </c>
      <c r="AR55" s="3" t="s">
        <v>61</v>
      </c>
      <c r="AT55" s="3" t="s">
        <v>94</v>
      </c>
      <c r="AU55" s="3" t="s">
        <v>11</v>
      </c>
      <c r="AY55" s="3" t="s">
        <v>37</v>
      </c>
      <c r="BE55" s="47">
        <f>IF($U$55="základní",$N$55,0)</f>
        <v>0</v>
      </c>
      <c r="BF55" s="47">
        <f>IF($U$55="snížená",$N$55,0)</f>
        <v>0</v>
      </c>
      <c r="BG55" s="47">
        <f>IF($U$55="zákl. přenesená",$N$55,0)</f>
        <v>0</v>
      </c>
      <c r="BH55" s="47">
        <f>IF($U$55="sníž. přenesená",$N$55,0)</f>
        <v>0</v>
      </c>
      <c r="BI55" s="47">
        <f>IF($U$55="nulová",$N$55,0)</f>
        <v>0</v>
      </c>
      <c r="BJ55" s="3" t="s">
        <v>2</v>
      </c>
      <c r="BK55" s="47">
        <f>ROUND($L$55*$K$55,2)</f>
        <v>0</v>
      </c>
    </row>
    <row r="56" spans="2:63" s="30" customFormat="1" ht="30.75" customHeight="1">
      <c r="B56" s="31"/>
      <c r="D56" s="39" t="s">
        <v>19</v>
      </c>
      <c r="N56" s="59">
        <f>$BK$56</f>
        <v>0</v>
      </c>
      <c r="O56" s="60"/>
      <c r="P56" s="60"/>
      <c r="Q56" s="60"/>
      <c r="R56" s="34"/>
      <c r="T56" s="35"/>
      <c r="W56" s="36">
        <f>SUM($W$57:$W$67)</f>
        <v>54.19200000000001</v>
      </c>
      <c r="Y56" s="36">
        <f>SUM($Y$57:$Y$67)</f>
        <v>5.4417</v>
      </c>
      <c r="AA56" s="37">
        <f>SUM($AA$57:$AA$67)</f>
        <v>0</v>
      </c>
      <c r="AR56" s="33" t="s">
        <v>2</v>
      </c>
      <c r="AT56" s="33" t="s">
        <v>9</v>
      </c>
      <c r="AU56" s="33" t="s">
        <v>2</v>
      </c>
      <c r="AY56" s="33" t="s">
        <v>37</v>
      </c>
      <c r="BK56" s="38">
        <f>SUM($BK$57:$BK$67)</f>
        <v>0</v>
      </c>
    </row>
    <row r="57" spans="2:63" s="3" customFormat="1" ht="27" customHeight="1">
      <c r="B57" s="7"/>
      <c r="C57" s="40" t="s">
        <v>151</v>
      </c>
      <c r="D57" s="40" t="s">
        <v>38</v>
      </c>
      <c r="E57" s="41" t="s">
        <v>152</v>
      </c>
      <c r="F57" s="63" t="s">
        <v>153</v>
      </c>
      <c r="G57" s="64"/>
      <c r="H57" s="64"/>
      <c r="I57" s="64"/>
      <c r="J57" s="42" t="s">
        <v>56</v>
      </c>
      <c r="K57" s="43">
        <v>6</v>
      </c>
      <c r="L57" s="65"/>
      <c r="M57" s="64"/>
      <c r="N57" s="65">
        <f>ROUND($L$57*$K$57,2)</f>
        <v>0</v>
      </c>
      <c r="O57" s="64"/>
      <c r="P57" s="64"/>
      <c r="Q57" s="64"/>
      <c r="R57" s="8"/>
      <c r="T57" s="44"/>
      <c r="U57" s="9" t="s">
        <v>7</v>
      </c>
      <c r="V57" s="45">
        <v>0.066</v>
      </c>
      <c r="W57" s="45">
        <f>$V$57*$K$57</f>
        <v>0.396</v>
      </c>
      <c r="X57" s="45">
        <v>0</v>
      </c>
      <c r="Y57" s="45">
        <f>$X$57*$K$57</f>
        <v>0</v>
      </c>
      <c r="Z57" s="45">
        <v>0</v>
      </c>
      <c r="AA57" s="46">
        <f>$Z$57*$K$57</f>
        <v>0</v>
      </c>
      <c r="AR57" s="3" t="s">
        <v>42</v>
      </c>
      <c r="AT57" s="3" t="s">
        <v>38</v>
      </c>
      <c r="AU57" s="3" t="s">
        <v>11</v>
      </c>
      <c r="AY57" s="3" t="s">
        <v>37</v>
      </c>
      <c r="BE57" s="47">
        <f>IF($U$57="základní",$N$57,0)</f>
        <v>0</v>
      </c>
      <c r="BF57" s="47">
        <f>IF($U$57="snížená",$N$57,0)</f>
        <v>0</v>
      </c>
      <c r="BG57" s="47">
        <f>IF($U$57="zákl. přenesená",$N$57,0)</f>
        <v>0</v>
      </c>
      <c r="BH57" s="47">
        <f>IF($U$57="sníž. přenesená",$N$57,0)</f>
        <v>0</v>
      </c>
      <c r="BI57" s="47">
        <f>IF($U$57="nulová",$N$57,0)</f>
        <v>0</v>
      </c>
      <c r="BJ57" s="3" t="s">
        <v>2</v>
      </c>
      <c r="BK57" s="47">
        <f>ROUND($L$57*$K$57,2)</f>
        <v>0</v>
      </c>
    </row>
    <row r="58" spans="2:63" s="3" customFormat="1" ht="27" customHeight="1">
      <c r="B58" s="7"/>
      <c r="C58" s="48" t="s">
        <v>154</v>
      </c>
      <c r="D58" s="48" t="s">
        <v>94</v>
      </c>
      <c r="E58" s="49" t="s">
        <v>155</v>
      </c>
      <c r="F58" s="66" t="s">
        <v>156</v>
      </c>
      <c r="G58" s="67"/>
      <c r="H58" s="67"/>
      <c r="I58" s="67"/>
      <c r="J58" s="50" t="s">
        <v>157</v>
      </c>
      <c r="K58" s="51">
        <v>3</v>
      </c>
      <c r="L58" s="68"/>
      <c r="M58" s="67"/>
      <c r="N58" s="68">
        <f>ROUND($L$58*$K$58,2)</f>
        <v>0</v>
      </c>
      <c r="O58" s="64"/>
      <c r="P58" s="64"/>
      <c r="Q58" s="64"/>
      <c r="R58" s="8"/>
      <c r="T58" s="44"/>
      <c r="U58" s="9" t="s">
        <v>7</v>
      </c>
      <c r="V58" s="45">
        <v>0</v>
      </c>
      <c r="W58" s="45">
        <f>$V$58*$K$58</f>
        <v>0</v>
      </c>
      <c r="X58" s="45">
        <v>0.00562</v>
      </c>
      <c r="Y58" s="45">
        <f>$X$58*$K$58</f>
        <v>0.01686</v>
      </c>
      <c r="Z58" s="45">
        <v>0</v>
      </c>
      <c r="AA58" s="46">
        <f>$Z$58*$K$58</f>
        <v>0</v>
      </c>
      <c r="AR58" s="3" t="s">
        <v>61</v>
      </c>
      <c r="AT58" s="3" t="s">
        <v>94</v>
      </c>
      <c r="AU58" s="3" t="s">
        <v>11</v>
      </c>
      <c r="AY58" s="3" t="s">
        <v>37</v>
      </c>
      <c r="BE58" s="47">
        <f>IF($U$58="základní",$N$58,0)</f>
        <v>0</v>
      </c>
      <c r="BF58" s="47">
        <f>IF($U$58="snížená",$N$58,0)</f>
        <v>0</v>
      </c>
      <c r="BG58" s="47">
        <f>IF($U$58="zákl. přenesená",$N$58,0)</f>
        <v>0</v>
      </c>
      <c r="BH58" s="47">
        <f>IF($U$58="sníž. přenesená",$N$58,0)</f>
        <v>0</v>
      </c>
      <c r="BI58" s="47">
        <f>IF($U$58="nulová",$N$58,0)</f>
        <v>0</v>
      </c>
      <c r="BJ58" s="3" t="s">
        <v>2</v>
      </c>
      <c r="BK58" s="47">
        <f>ROUND($L$58*$K$58,2)</f>
        <v>0</v>
      </c>
    </row>
    <row r="59" spans="2:63" s="3" customFormat="1" ht="39" customHeight="1">
      <c r="B59" s="7"/>
      <c r="C59" s="40" t="s">
        <v>158</v>
      </c>
      <c r="D59" s="40" t="s">
        <v>38</v>
      </c>
      <c r="E59" s="41" t="s">
        <v>159</v>
      </c>
      <c r="F59" s="63" t="s">
        <v>160</v>
      </c>
      <c r="G59" s="64"/>
      <c r="H59" s="64"/>
      <c r="I59" s="64"/>
      <c r="J59" s="42" t="s">
        <v>157</v>
      </c>
      <c r="K59" s="43">
        <v>9</v>
      </c>
      <c r="L59" s="65"/>
      <c r="M59" s="64"/>
      <c r="N59" s="65">
        <f>ROUND($L$59*$K$59,2)</f>
        <v>0</v>
      </c>
      <c r="O59" s="64"/>
      <c r="P59" s="64"/>
      <c r="Q59" s="64"/>
      <c r="R59" s="8"/>
      <c r="T59" s="44"/>
      <c r="U59" s="9" t="s">
        <v>7</v>
      </c>
      <c r="V59" s="45">
        <v>0.176</v>
      </c>
      <c r="W59" s="45">
        <f>$V$59*$K$59</f>
        <v>1.5839999999999999</v>
      </c>
      <c r="X59" s="45">
        <v>1E-05</v>
      </c>
      <c r="Y59" s="45">
        <f>$X$59*$K$59</f>
        <v>9E-05</v>
      </c>
      <c r="Z59" s="45">
        <v>0</v>
      </c>
      <c r="AA59" s="46">
        <f>$Z$59*$K$59</f>
        <v>0</v>
      </c>
      <c r="AR59" s="3" t="s">
        <v>42</v>
      </c>
      <c r="AT59" s="3" t="s">
        <v>38</v>
      </c>
      <c r="AU59" s="3" t="s">
        <v>11</v>
      </c>
      <c r="AY59" s="3" t="s">
        <v>37</v>
      </c>
      <c r="BE59" s="47">
        <f>IF($U$59="základní",$N$59,0)</f>
        <v>0</v>
      </c>
      <c r="BF59" s="47">
        <f>IF($U$59="snížená",$N$59,0)</f>
        <v>0</v>
      </c>
      <c r="BG59" s="47">
        <f>IF($U$59="zákl. přenesená",$N$59,0)</f>
        <v>0</v>
      </c>
      <c r="BH59" s="47">
        <f>IF($U$59="sníž. přenesená",$N$59,0)</f>
        <v>0</v>
      </c>
      <c r="BI59" s="47">
        <f>IF($U$59="nulová",$N$59,0)</f>
        <v>0</v>
      </c>
      <c r="BJ59" s="3" t="s">
        <v>2</v>
      </c>
      <c r="BK59" s="47">
        <f>ROUND($L$59*$K$59,2)</f>
        <v>0</v>
      </c>
    </row>
    <row r="60" spans="2:63" s="3" customFormat="1" ht="15.75" customHeight="1">
      <c r="B60" s="7"/>
      <c r="C60" s="48" t="s">
        <v>161</v>
      </c>
      <c r="D60" s="48" t="s">
        <v>94</v>
      </c>
      <c r="E60" s="49" t="s">
        <v>162</v>
      </c>
      <c r="F60" s="66" t="s">
        <v>163</v>
      </c>
      <c r="G60" s="67"/>
      <c r="H60" s="67"/>
      <c r="I60" s="67"/>
      <c r="J60" s="50" t="s">
        <v>157</v>
      </c>
      <c r="K60" s="51">
        <v>9</v>
      </c>
      <c r="L60" s="68"/>
      <c r="M60" s="67"/>
      <c r="N60" s="68">
        <f>ROUND($L$60*$K$60,2)</f>
        <v>0</v>
      </c>
      <c r="O60" s="64"/>
      <c r="P60" s="64"/>
      <c r="Q60" s="64"/>
      <c r="R60" s="8"/>
      <c r="T60" s="44"/>
      <c r="U60" s="9" t="s">
        <v>7</v>
      </c>
      <c r="V60" s="45">
        <v>0</v>
      </c>
      <c r="W60" s="45">
        <f>$V$60*$K$60</f>
        <v>0</v>
      </c>
      <c r="X60" s="45">
        <v>0.00065</v>
      </c>
      <c r="Y60" s="45">
        <f>$X$60*$K$60</f>
        <v>0.005849999999999999</v>
      </c>
      <c r="Z60" s="45">
        <v>0</v>
      </c>
      <c r="AA60" s="46">
        <f>$Z$60*$K$60</f>
        <v>0</v>
      </c>
      <c r="AR60" s="3" t="s">
        <v>61</v>
      </c>
      <c r="AT60" s="3" t="s">
        <v>94</v>
      </c>
      <c r="AU60" s="3" t="s">
        <v>11</v>
      </c>
      <c r="AY60" s="3" t="s">
        <v>37</v>
      </c>
      <c r="BE60" s="47">
        <f>IF($U$60="základní",$N$60,0)</f>
        <v>0</v>
      </c>
      <c r="BF60" s="47">
        <f>IF($U$60="snížená",$N$60,0)</f>
        <v>0</v>
      </c>
      <c r="BG60" s="47">
        <f>IF($U$60="zákl. přenesená",$N$60,0)</f>
        <v>0</v>
      </c>
      <c r="BH60" s="47">
        <f>IF($U$60="sníž. přenesená",$N$60,0)</f>
        <v>0</v>
      </c>
      <c r="BI60" s="47">
        <f>IF($U$60="nulová",$N$60,0)</f>
        <v>0</v>
      </c>
      <c r="BJ60" s="3" t="s">
        <v>2</v>
      </c>
      <c r="BK60" s="47">
        <f>ROUND($L$60*$K$60,2)</f>
        <v>0</v>
      </c>
    </row>
    <row r="61" spans="2:63" s="3" customFormat="1" ht="27" customHeight="1">
      <c r="B61" s="7"/>
      <c r="C61" s="40" t="s">
        <v>164</v>
      </c>
      <c r="D61" s="40" t="s">
        <v>38</v>
      </c>
      <c r="E61" s="41" t="s">
        <v>165</v>
      </c>
      <c r="F61" s="63" t="s">
        <v>166</v>
      </c>
      <c r="G61" s="64"/>
      <c r="H61" s="64"/>
      <c r="I61" s="64"/>
      <c r="J61" s="42" t="s">
        <v>157</v>
      </c>
      <c r="K61" s="43">
        <v>3</v>
      </c>
      <c r="L61" s="65"/>
      <c r="M61" s="64"/>
      <c r="N61" s="65">
        <f>ROUND($L$61*$K$61,2)</f>
        <v>0</v>
      </c>
      <c r="O61" s="64"/>
      <c r="P61" s="64"/>
      <c r="Q61" s="64"/>
      <c r="R61" s="8"/>
      <c r="T61" s="44"/>
      <c r="U61" s="9" t="s">
        <v>7</v>
      </c>
      <c r="V61" s="45">
        <v>4.198</v>
      </c>
      <c r="W61" s="45">
        <f>$V$61*$K$61</f>
        <v>12.594000000000001</v>
      </c>
      <c r="X61" s="45">
        <v>0.3409</v>
      </c>
      <c r="Y61" s="45">
        <f>$X$61*$K$61</f>
        <v>1.0227</v>
      </c>
      <c r="Z61" s="45">
        <v>0</v>
      </c>
      <c r="AA61" s="46">
        <f>$Z$61*$K$61</f>
        <v>0</v>
      </c>
      <c r="AR61" s="3" t="s">
        <v>42</v>
      </c>
      <c r="AT61" s="3" t="s">
        <v>38</v>
      </c>
      <c r="AU61" s="3" t="s">
        <v>11</v>
      </c>
      <c r="AY61" s="3" t="s">
        <v>37</v>
      </c>
      <c r="BE61" s="47">
        <f>IF($U$61="základní",$N$61,0)</f>
        <v>0</v>
      </c>
      <c r="BF61" s="47">
        <f>IF($U$61="snížená",$N$61,0)</f>
        <v>0</v>
      </c>
      <c r="BG61" s="47">
        <f>IF($U$61="zákl. přenesená",$N$61,0)</f>
        <v>0</v>
      </c>
      <c r="BH61" s="47">
        <f>IF($U$61="sníž. přenesená",$N$61,0)</f>
        <v>0</v>
      </c>
      <c r="BI61" s="47">
        <f>IF($U$61="nulová",$N$61,0)</f>
        <v>0</v>
      </c>
      <c r="BJ61" s="3" t="s">
        <v>2</v>
      </c>
      <c r="BK61" s="47">
        <f>ROUND($L$61*$K$61,2)</f>
        <v>0</v>
      </c>
    </row>
    <row r="62" spans="2:63" s="3" customFormat="1" ht="15.75" customHeight="1">
      <c r="B62" s="7"/>
      <c r="C62" s="48" t="s">
        <v>167</v>
      </c>
      <c r="D62" s="48" t="s">
        <v>94</v>
      </c>
      <c r="E62" s="49" t="s">
        <v>168</v>
      </c>
      <c r="F62" s="66" t="s">
        <v>169</v>
      </c>
      <c r="G62" s="67"/>
      <c r="H62" s="67"/>
      <c r="I62" s="67"/>
      <c r="J62" s="50" t="s">
        <v>157</v>
      </c>
      <c r="K62" s="51">
        <v>3</v>
      </c>
      <c r="L62" s="68"/>
      <c r="M62" s="67"/>
      <c r="N62" s="68">
        <f>ROUND($L$62*$K$62,2)</f>
        <v>0</v>
      </c>
      <c r="O62" s="64"/>
      <c r="P62" s="64"/>
      <c r="Q62" s="64"/>
      <c r="R62" s="8"/>
      <c r="T62" s="44"/>
      <c r="U62" s="9" t="s">
        <v>7</v>
      </c>
      <c r="V62" s="45">
        <v>0</v>
      </c>
      <c r="W62" s="45">
        <f>$V$62*$K$62</f>
        <v>0</v>
      </c>
      <c r="X62" s="45">
        <v>0.097</v>
      </c>
      <c r="Y62" s="45">
        <f>$X$62*$K$62</f>
        <v>0.29100000000000004</v>
      </c>
      <c r="Z62" s="45">
        <v>0</v>
      </c>
      <c r="AA62" s="46">
        <f>$Z$62*$K$62</f>
        <v>0</v>
      </c>
      <c r="AR62" s="3" t="s">
        <v>61</v>
      </c>
      <c r="AT62" s="3" t="s">
        <v>94</v>
      </c>
      <c r="AU62" s="3" t="s">
        <v>11</v>
      </c>
      <c r="AY62" s="3" t="s">
        <v>37</v>
      </c>
      <c r="BE62" s="47">
        <f>IF($U$62="základní",$N$62,0)</f>
        <v>0</v>
      </c>
      <c r="BF62" s="47">
        <f>IF($U$62="snížená",$N$62,0)</f>
        <v>0</v>
      </c>
      <c r="BG62" s="47">
        <f>IF($U$62="zákl. přenesená",$N$62,0)</f>
        <v>0</v>
      </c>
      <c r="BH62" s="47">
        <f>IF($U$62="sníž. přenesená",$N$62,0)</f>
        <v>0</v>
      </c>
      <c r="BI62" s="47">
        <f>IF($U$62="nulová",$N$62,0)</f>
        <v>0</v>
      </c>
      <c r="BJ62" s="3" t="s">
        <v>2</v>
      </c>
      <c r="BK62" s="47">
        <f>ROUND($L$62*$K$62,2)</f>
        <v>0</v>
      </c>
    </row>
    <row r="63" spans="2:63" s="3" customFormat="1" ht="27" customHeight="1">
      <c r="B63" s="7"/>
      <c r="C63" s="40" t="s">
        <v>170</v>
      </c>
      <c r="D63" s="40" t="s">
        <v>38</v>
      </c>
      <c r="E63" s="41" t="s">
        <v>171</v>
      </c>
      <c r="F63" s="63" t="s">
        <v>172</v>
      </c>
      <c r="G63" s="64"/>
      <c r="H63" s="64"/>
      <c r="I63" s="64"/>
      <c r="J63" s="42" t="s">
        <v>157</v>
      </c>
      <c r="K63" s="43">
        <v>3</v>
      </c>
      <c r="L63" s="65"/>
      <c r="M63" s="64"/>
      <c r="N63" s="65">
        <f>ROUND($L$63*$K$63,2)</f>
        <v>0</v>
      </c>
      <c r="O63" s="64"/>
      <c r="P63" s="64"/>
      <c r="Q63" s="64"/>
      <c r="R63" s="8"/>
      <c r="T63" s="44"/>
      <c r="U63" s="9" t="s">
        <v>7</v>
      </c>
      <c r="V63" s="45">
        <v>1.689</v>
      </c>
      <c r="W63" s="45">
        <f>$V$63*$K$63</f>
        <v>5.067</v>
      </c>
      <c r="X63" s="45">
        <v>0.00936</v>
      </c>
      <c r="Y63" s="45">
        <f>$X$63*$K$63</f>
        <v>0.02808</v>
      </c>
      <c r="Z63" s="45">
        <v>0</v>
      </c>
      <c r="AA63" s="46">
        <f>$Z$63*$K$63</f>
        <v>0</v>
      </c>
      <c r="AR63" s="3" t="s">
        <v>42</v>
      </c>
      <c r="AT63" s="3" t="s">
        <v>38</v>
      </c>
      <c r="AU63" s="3" t="s">
        <v>11</v>
      </c>
      <c r="AY63" s="3" t="s">
        <v>37</v>
      </c>
      <c r="BE63" s="47">
        <f>IF($U$63="základní",$N$63,0)</f>
        <v>0</v>
      </c>
      <c r="BF63" s="47">
        <f>IF($U$63="snížená",$N$63,0)</f>
        <v>0</v>
      </c>
      <c r="BG63" s="47">
        <f>IF($U$63="zákl. přenesená",$N$63,0)</f>
        <v>0</v>
      </c>
      <c r="BH63" s="47">
        <f>IF($U$63="sníž. přenesená",$N$63,0)</f>
        <v>0</v>
      </c>
      <c r="BI63" s="47">
        <f>IF($U$63="nulová",$N$63,0)</f>
        <v>0</v>
      </c>
      <c r="BJ63" s="3" t="s">
        <v>2</v>
      </c>
      <c r="BK63" s="47">
        <f>ROUND($L$63*$K$63,2)</f>
        <v>0</v>
      </c>
    </row>
    <row r="64" spans="2:63" s="3" customFormat="1" ht="15.75" customHeight="1">
      <c r="B64" s="7"/>
      <c r="C64" s="48" t="s">
        <v>173</v>
      </c>
      <c r="D64" s="48" t="s">
        <v>94</v>
      </c>
      <c r="E64" s="49" t="s">
        <v>174</v>
      </c>
      <c r="F64" s="66" t="s">
        <v>175</v>
      </c>
      <c r="G64" s="67"/>
      <c r="H64" s="67"/>
      <c r="I64" s="67"/>
      <c r="J64" s="50" t="s">
        <v>157</v>
      </c>
      <c r="K64" s="51">
        <v>3</v>
      </c>
      <c r="L64" s="68"/>
      <c r="M64" s="67"/>
      <c r="N64" s="68">
        <f>ROUND($L$64*$K$64,2)</f>
        <v>0</v>
      </c>
      <c r="O64" s="64"/>
      <c r="P64" s="64"/>
      <c r="Q64" s="64"/>
      <c r="R64" s="8"/>
      <c r="T64" s="44"/>
      <c r="U64" s="9" t="s">
        <v>7</v>
      </c>
      <c r="V64" s="45">
        <v>0</v>
      </c>
      <c r="W64" s="45">
        <f>$V$64*$K$64</f>
        <v>0</v>
      </c>
      <c r="X64" s="45">
        <v>0.088</v>
      </c>
      <c r="Y64" s="45">
        <f>$X$64*$K$64</f>
        <v>0.264</v>
      </c>
      <c r="Z64" s="45">
        <v>0</v>
      </c>
      <c r="AA64" s="46">
        <f>$Z$64*$K$64</f>
        <v>0</v>
      </c>
      <c r="AR64" s="3" t="s">
        <v>61</v>
      </c>
      <c r="AT64" s="3" t="s">
        <v>94</v>
      </c>
      <c r="AU64" s="3" t="s">
        <v>11</v>
      </c>
      <c r="AY64" s="3" t="s">
        <v>37</v>
      </c>
      <c r="BE64" s="47">
        <f>IF($U$64="základní",$N$64,0)</f>
        <v>0</v>
      </c>
      <c r="BF64" s="47">
        <f>IF($U$64="snížená",$N$64,0)</f>
        <v>0</v>
      </c>
      <c r="BG64" s="47">
        <f>IF($U$64="zákl. přenesená",$N$64,0)</f>
        <v>0</v>
      </c>
      <c r="BH64" s="47">
        <f>IF($U$64="sníž. přenesená",$N$64,0)</f>
        <v>0</v>
      </c>
      <c r="BI64" s="47">
        <f>IF($U$64="nulová",$N$64,0)</f>
        <v>0</v>
      </c>
      <c r="BJ64" s="3" t="s">
        <v>2</v>
      </c>
      <c r="BK64" s="47">
        <f>ROUND($L$64*$K$64,2)</f>
        <v>0</v>
      </c>
    </row>
    <row r="65" spans="2:63" s="3" customFormat="1" ht="27" customHeight="1">
      <c r="B65" s="7"/>
      <c r="C65" s="40" t="s">
        <v>176</v>
      </c>
      <c r="D65" s="40" t="s">
        <v>38</v>
      </c>
      <c r="E65" s="41" t="s">
        <v>177</v>
      </c>
      <c r="F65" s="63" t="s">
        <v>178</v>
      </c>
      <c r="G65" s="64"/>
      <c r="H65" s="64"/>
      <c r="I65" s="64"/>
      <c r="J65" s="42" t="s">
        <v>157</v>
      </c>
      <c r="K65" s="43">
        <v>9</v>
      </c>
      <c r="L65" s="65"/>
      <c r="M65" s="64"/>
      <c r="N65" s="65">
        <f>ROUND($L$65*$K$65,2)</f>
        <v>0</v>
      </c>
      <c r="O65" s="64"/>
      <c r="P65" s="64"/>
      <c r="Q65" s="64"/>
      <c r="R65" s="8"/>
      <c r="T65" s="44"/>
      <c r="U65" s="9" t="s">
        <v>7</v>
      </c>
      <c r="V65" s="45">
        <v>3.839</v>
      </c>
      <c r="W65" s="45">
        <f>$V$65*$K$65</f>
        <v>34.551</v>
      </c>
      <c r="X65" s="45">
        <v>0.42368</v>
      </c>
      <c r="Y65" s="45">
        <f>$X$65*$K$65</f>
        <v>3.81312</v>
      </c>
      <c r="Z65" s="45">
        <v>0</v>
      </c>
      <c r="AA65" s="46">
        <f>$Z$65*$K$65</f>
        <v>0</v>
      </c>
      <c r="AR65" s="3" t="s">
        <v>42</v>
      </c>
      <c r="AT65" s="3" t="s">
        <v>38</v>
      </c>
      <c r="AU65" s="3" t="s">
        <v>11</v>
      </c>
      <c r="AY65" s="3" t="s">
        <v>37</v>
      </c>
      <c r="BE65" s="47">
        <f>IF($U$65="základní",$N$65,0)</f>
        <v>0</v>
      </c>
      <c r="BF65" s="47">
        <f>IF($U$65="snížená",$N$65,0)</f>
        <v>0</v>
      </c>
      <c r="BG65" s="47">
        <f>IF($U$65="zákl. přenesená",$N$65,0)</f>
        <v>0</v>
      </c>
      <c r="BH65" s="47">
        <f>IF($U$65="sníž. přenesená",$N$65,0)</f>
        <v>0</v>
      </c>
      <c r="BI65" s="47">
        <f>IF($U$65="nulová",$N$65,0)</f>
        <v>0</v>
      </c>
      <c r="BJ65" s="3" t="s">
        <v>2</v>
      </c>
      <c r="BK65" s="47">
        <f>ROUND($L$65*$K$65,2)</f>
        <v>0</v>
      </c>
    </row>
    <row r="66" spans="2:63" s="3" customFormat="1" ht="15.75" customHeight="1">
      <c r="B66" s="7"/>
      <c r="C66" s="40" t="s">
        <v>179</v>
      </c>
      <c r="D66" s="40" t="s">
        <v>38</v>
      </c>
      <c r="E66" s="41" t="s">
        <v>180</v>
      </c>
      <c r="F66" s="63" t="s">
        <v>181</v>
      </c>
      <c r="G66" s="64"/>
      <c r="H66" s="64"/>
      <c r="I66" s="64"/>
      <c r="J66" s="42" t="s">
        <v>182</v>
      </c>
      <c r="K66" s="43">
        <v>3</v>
      </c>
      <c r="L66" s="65"/>
      <c r="M66" s="64"/>
      <c r="N66" s="65">
        <f>ROUND($L$66*$K$66,2)</f>
        <v>0</v>
      </c>
      <c r="O66" s="64"/>
      <c r="P66" s="64"/>
      <c r="Q66" s="64"/>
      <c r="R66" s="8"/>
      <c r="T66" s="44"/>
      <c r="U66" s="9" t="s">
        <v>7</v>
      </c>
      <c r="V66" s="45">
        <v>0</v>
      </c>
      <c r="W66" s="45">
        <f>$V$66*$K$66</f>
        <v>0</v>
      </c>
      <c r="X66" s="45">
        <v>0</v>
      </c>
      <c r="Y66" s="45">
        <f>$X$66*$K$66</f>
        <v>0</v>
      </c>
      <c r="Z66" s="45">
        <v>0</v>
      </c>
      <c r="AA66" s="46">
        <f>$Z$66*$K$66</f>
        <v>0</v>
      </c>
      <c r="AR66" s="3" t="s">
        <v>42</v>
      </c>
      <c r="AT66" s="3" t="s">
        <v>38</v>
      </c>
      <c r="AU66" s="3" t="s">
        <v>11</v>
      </c>
      <c r="AY66" s="3" t="s">
        <v>37</v>
      </c>
      <c r="BE66" s="47">
        <f>IF($U$66="základní",$N$66,0)</f>
        <v>0</v>
      </c>
      <c r="BF66" s="47">
        <f>IF($U$66="snížená",$N$66,0)</f>
        <v>0</v>
      </c>
      <c r="BG66" s="47">
        <f>IF($U$66="zákl. přenesená",$N$66,0)</f>
        <v>0</v>
      </c>
      <c r="BH66" s="47">
        <f>IF($U$66="sníž. přenesená",$N$66,0)</f>
        <v>0</v>
      </c>
      <c r="BI66" s="47">
        <f>IF($U$66="nulová",$N$66,0)</f>
        <v>0</v>
      </c>
      <c r="BJ66" s="3" t="s">
        <v>2</v>
      </c>
      <c r="BK66" s="47">
        <f>ROUND($L$66*$K$66,2)</f>
        <v>0</v>
      </c>
    </row>
    <row r="67" spans="2:63" s="3" customFormat="1" ht="15.75" customHeight="1">
      <c r="B67" s="7"/>
      <c r="C67" s="40" t="s">
        <v>183</v>
      </c>
      <c r="D67" s="40" t="s">
        <v>38</v>
      </c>
      <c r="E67" s="41" t="s">
        <v>184</v>
      </c>
      <c r="F67" s="63" t="s">
        <v>185</v>
      </c>
      <c r="G67" s="64"/>
      <c r="H67" s="64"/>
      <c r="I67" s="64"/>
      <c r="J67" s="42" t="s">
        <v>157</v>
      </c>
      <c r="K67" s="43">
        <v>15</v>
      </c>
      <c r="L67" s="65"/>
      <c r="M67" s="64"/>
      <c r="N67" s="65">
        <f>ROUND($L$67*$K$67,2)</f>
        <v>0</v>
      </c>
      <c r="O67" s="64"/>
      <c r="P67" s="64"/>
      <c r="Q67" s="64"/>
      <c r="R67" s="8"/>
      <c r="T67" s="44"/>
      <c r="U67" s="9" t="s">
        <v>7</v>
      </c>
      <c r="V67" s="45">
        <v>0</v>
      </c>
      <c r="W67" s="45">
        <f>$V$67*$K$67</f>
        <v>0</v>
      </c>
      <c r="X67" s="45">
        <v>0</v>
      </c>
      <c r="Y67" s="45">
        <f>$X$67*$K$67</f>
        <v>0</v>
      </c>
      <c r="Z67" s="45">
        <v>0</v>
      </c>
      <c r="AA67" s="46">
        <f>$Z$67*$K$67</f>
        <v>0</v>
      </c>
      <c r="AR67" s="3" t="s">
        <v>42</v>
      </c>
      <c r="AT67" s="3" t="s">
        <v>38</v>
      </c>
      <c r="AU67" s="3" t="s">
        <v>11</v>
      </c>
      <c r="AY67" s="3" t="s">
        <v>37</v>
      </c>
      <c r="BE67" s="47">
        <f>IF($U$67="základní",$N$67,0)</f>
        <v>0</v>
      </c>
      <c r="BF67" s="47">
        <f>IF($U$67="snížená",$N$67,0)</f>
        <v>0</v>
      </c>
      <c r="BG67" s="47">
        <f>IF($U$67="zákl. přenesená",$N$67,0)</f>
        <v>0</v>
      </c>
      <c r="BH67" s="47">
        <f>IF($U$67="sníž. přenesená",$N$67,0)</f>
        <v>0</v>
      </c>
      <c r="BI67" s="47">
        <f>IF($U$67="nulová",$N$67,0)</f>
        <v>0</v>
      </c>
      <c r="BJ67" s="3" t="s">
        <v>2</v>
      </c>
      <c r="BK67" s="47">
        <f>ROUND($L$67*$K$67,2)</f>
        <v>0</v>
      </c>
    </row>
    <row r="68" spans="2:63" s="30" customFormat="1" ht="30.75" customHeight="1">
      <c r="B68" s="31"/>
      <c r="D68" s="39" t="s">
        <v>20</v>
      </c>
      <c r="N68" s="59">
        <f>$BK$68</f>
        <v>0</v>
      </c>
      <c r="O68" s="60"/>
      <c r="P68" s="60"/>
      <c r="Q68" s="60"/>
      <c r="R68" s="34"/>
      <c r="T68" s="35"/>
      <c r="W68" s="36">
        <f>SUM($W$69:$W$82)</f>
        <v>367.34730800000006</v>
      </c>
      <c r="Y68" s="36">
        <f>SUM($Y$69:$Y$82)</f>
        <v>39.296474</v>
      </c>
      <c r="AA68" s="37">
        <f>SUM($AA$69:$AA$82)</f>
        <v>0</v>
      </c>
      <c r="AR68" s="33" t="s">
        <v>2</v>
      </c>
      <c r="AT68" s="33" t="s">
        <v>9</v>
      </c>
      <c r="AU68" s="33" t="s">
        <v>2</v>
      </c>
      <c r="AY68" s="33" t="s">
        <v>37</v>
      </c>
      <c r="BK68" s="38">
        <f>SUM($BK$69:$BK$82)</f>
        <v>0</v>
      </c>
    </row>
    <row r="69" spans="2:63" s="3" customFormat="1" ht="39" customHeight="1">
      <c r="B69" s="7"/>
      <c r="C69" s="40" t="s">
        <v>186</v>
      </c>
      <c r="D69" s="40" t="s">
        <v>38</v>
      </c>
      <c r="E69" s="41" t="s">
        <v>187</v>
      </c>
      <c r="F69" s="63" t="s">
        <v>188</v>
      </c>
      <c r="G69" s="64"/>
      <c r="H69" s="64"/>
      <c r="I69" s="64"/>
      <c r="J69" s="42" t="s">
        <v>56</v>
      </c>
      <c r="K69" s="43">
        <v>540</v>
      </c>
      <c r="L69" s="65"/>
      <c r="M69" s="64"/>
      <c r="N69" s="65">
        <f>ROUND($L$69*$K$69,2)</f>
        <v>0</v>
      </c>
      <c r="O69" s="64"/>
      <c r="P69" s="64"/>
      <c r="Q69" s="64"/>
      <c r="R69" s="8"/>
      <c r="T69" s="44"/>
      <c r="U69" s="9" t="s">
        <v>7</v>
      </c>
      <c r="V69" s="45">
        <v>0.268</v>
      </c>
      <c r="W69" s="45">
        <f>$V$69*$K$69</f>
        <v>144.72</v>
      </c>
      <c r="X69" s="45">
        <v>0</v>
      </c>
      <c r="Y69" s="45">
        <f>$X$69*$K$69</f>
        <v>0</v>
      </c>
      <c r="Z69" s="45">
        <v>0</v>
      </c>
      <c r="AA69" s="46">
        <f>$Z$69*$K$69</f>
        <v>0</v>
      </c>
      <c r="AR69" s="3" t="s">
        <v>42</v>
      </c>
      <c r="AT69" s="3" t="s">
        <v>38</v>
      </c>
      <c r="AU69" s="3" t="s">
        <v>11</v>
      </c>
      <c r="AY69" s="3" t="s">
        <v>37</v>
      </c>
      <c r="BE69" s="47">
        <f>IF($U$69="základní",$N$69,0)</f>
        <v>0</v>
      </c>
      <c r="BF69" s="47">
        <f>IF($U$69="snížená",$N$69,0)</f>
        <v>0</v>
      </c>
      <c r="BG69" s="47">
        <f>IF($U$69="zákl. přenesená",$N$69,0)</f>
        <v>0</v>
      </c>
      <c r="BH69" s="47">
        <f>IF($U$69="sníž. přenesená",$N$69,0)</f>
        <v>0</v>
      </c>
      <c r="BI69" s="47">
        <f>IF($U$69="nulová",$N$69,0)</f>
        <v>0</v>
      </c>
      <c r="BJ69" s="3" t="s">
        <v>2</v>
      </c>
      <c r="BK69" s="47">
        <f>ROUND($L$69*$K$69,2)</f>
        <v>0</v>
      </c>
    </row>
    <row r="70" spans="2:63" s="3" customFormat="1" ht="27" customHeight="1">
      <c r="B70" s="7"/>
      <c r="C70" s="48" t="s">
        <v>189</v>
      </c>
      <c r="D70" s="48" t="s">
        <v>94</v>
      </c>
      <c r="E70" s="49" t="s">
        <v>190</v>
      </c>
      <c r="F70" s="66" t="s">
        <v>191</v>
      </c>
      <c r="G70" s="67"/>
      <c r="H70" s="67"/>
      <c r="I70" s="67"/>
      <c r="J70" s="50" t="s">
        <v>157</v>
      </c>
      <c r="K70" s="51">
        <v>240.38</v>
      </c>
      <c r="L70" s="68"/>
      <c r="M70" s="67"/>
      <c r="N70" s="68">
        <f>ROUND($L$70*$K$70,2)</f>
        <v>0</v>
      </c>
      <c r="O70" s="64"/>
      <c r="P70" s="64"/>
      <c r="Q70" s="64"/>
      <c r="R70" s="8"/>
      <c r="T70" s="44"/>
      <c r="U70" s="9" t="s">
        <v>7</v>
      </c>
      <c r="V70" s="45">
        <v>0</v>
      </c>
      <c r="W70" s="45">
        <f>$V$70*$K$70</f>
        <v>0</v>
      </c>
      <c r="X70" s="45">
        <v>0.085</v>
      </c>
      <c r="Y70" s="45">
        <f>$X$70*$K$70</f>
        <v>20.4323</v>
      </c>
      <c r="Z70" s="45">
        <v>0</v>
      </c>
      <c r="AA70" s="46">
        <f>$Z$70*$K$70</f>
        <v>0</v>
      </c>
      <c r="AR70" s="3" t="s">
        <v>61</v>
      </c>
      <c r="AT70" s="3" t="s">
        <v>94</v>
      </c>
      <c r="AU70" s="3" t="s">
        <v>11</v>
      </c>
      <c r="AY70" s="3" t="s">
        <v>37</v>
      </c>
      <c r="BE70" s="47">
        <f>IF($U$70="základní",$N$70,0)</f>
        <v>0</v>
      </c>
      <c r="BF70" s="47">
        <f>IF($U$70="snížená",$N$70,0)</f>
        <v>0</v>
      </c>
      <c r="BG70" s="47">
        <f>IF($U$70="zákl. přenesená",$N$70,0)</f>
        <v>0</v>
      </c>
      <c r="BH70" s="47">
        <f>IF($U$70="sníž. přenesená",$N$70,0)</f>
        <v>0</v>
      </c>
      <c r="BI70" s="47">
        <f>IF($U$70="nulová",$N$70,0)</f>
        <v>0</v>
      </c>
      <c r="BJ70" s="3" t="s">
        <v>2</v>
      </c>
      <c r="BK70" s="47">
        <f>ROUND($L$70*$K$70,2)</f>
        <v>0</v>
      </c>
    </row>
    <row r="71" spans="2:63" s="3" customFormat="1" ht="27" customHeight="1">
      <c r="B71" s="7"/>
      <c r="C71" s="48" t="s">
        <v>192</v>
      </c>
      <c r="D71" s="48" t="s">
        <v>94</v>
      </c>
      <c r="E71" s="49" t="s">
        <v>193</v>
      </c>
      <c r="F71" s="66" t="s">
        <v>194</v>
      </c>
      <c r="G71" s="67"/>
      <c r="H71" s="67"/>
      <c r="I71" s="67"/>
      <c r="J71" s="50" t="s">
        <v>157</v>
      </c>
      <c r="K71" s="51">
        <v>84.84</v>
      </c>
      <c r="L71" s="68"/>
      <c r="M71" s="67"/>
      <c r="N71" s="68">
        <f>ROUND($L$71*$K$71,2)</f>
        <v>0</v>
      </c>
      <c r="O71" s="64"/>
      <c r="P71" s="64"/>
      <c r="Q71" s="64"/>
      <c r="R71" s="8"/>
      <c r="T71" s="44"/>
      <c r="U71" s="9" t="s">
        <v>7</v>
      </c>
      <c r="V71" s="45">
        <v>0</v>
      </c>
      <c r="W71" s="45">
        <f>$V$71*$K$71</f>
        <v>0</v>
      </c>
      <c r="X71" s="45">
        <v>0.064</v>
      </c>
      <c r="Y71" s="45">
        <f>$X$71*$K$71</f>
        <v>5.42976</v>
      </c>
      <c r="Z71" s="45">
        <v>0</v>
      </c>
      <c r="AA71" s="46">
        <f>$Z$71*$K$71</f>
        <v>0</v>
      </c>
      <c r="AR71" s="3" t="s">
        <v>61</v>
      </c>
      <c r="AT71" s="3" t="s">
        <v>94</v>
      </c>
      <c r="AU71" s="3" t="s">
        <v>11</v>
      </c>
      <c r="AY71" s="3" t="s">
        <v>37</v>
      </c>
      <c r="BE71" s="47">
        <f>IF($U$71="základní",$N$71,0)</f>
        <v>0</v>
      </c>
      <c r="BF71" s="47">
        <f>IF($U$71="snížená",$N$71,0)</f>
        <v>0</v>
      </c>
      <c r="BG71" s="47">
        <f>IF($U$71="zákl. přenesená",$N$71,0)</f>
        <v>0</v>
      </c>
      <c r="BH71" s="47">
        <f>IF($U$71="sníž. přenesená",$N$71,0)</f>
        <v>0</v>
      </c>
      <c r="BI71" s="47">
        <f>IF($U$71="nulová",$N$71,0)</f>
        <v>0</v>
      </c>
      <c r="BJ71" s="3" t="s">
        <v>2</v>
      </c>
      <c r="BK71" s="47">
        <f>ROUND($L$71*$K$71,2)</f>
        <v>0</v>
      </c>
    </row>
    <row r="72" spans="2:63" s="3" customFormat="1" ht="27" customHeight="1">
      <c r="B72" s="7"/>
      <c r="C72" s="48" t="s">
        <v>195</v>
      </c>
      <c r="D72" s="48" t="s">
        <v>94</v>
      </c>
      <c r="E72" s="49" t="s">
        <v>196</v>
      </c>
      <c r="F72" s="66" t="s">
        <v>197</v>
      </c>
      <c r="G72" s="67"/>
      <c r="H72" s="67"/>
      <c r="I72" s="67"/>
      <c r="J72" s="50" t="s">
        <v>157</v>
      </c>
      <c r="K72" s="51">
        <v>220.18</v>
      </c>
      <c r="L72" s="68"/>
      <c r="M72" s="67"/>
      <c r="N72" s="68">
        <f>ROUND($L$72*$K$72,2)</f>
        <v>0</v>
      </c>
      <c r="O72" s="64"/>
      <c r="P72" s="64"/>
      <c r="Q72" s="64"/>
      <c r="R72" s="8"/>
      <c r="T72" s="44"/>
      <c r="U72" s="9" t="s">
        <v>7</v>
      </c>
      <c r="V72" s="45">
        <v>0</v>
      </c>
      <c r="W72" s="45">
        <f>$V$72*$K$72</f>
        <v>0</v>
      </c>
      <c r="X72" s="45">
        <v>0.0483</v>
      </c>
      <c r="Y72" s="45">
        <f>$X$72*$K$72</f>
        <v>10.634694000000001</v>
      </c>
      <c r="Z72" s="45">
        <v>0</v>
      </c>
      <c r="AA72" s="46">
        <f>$Z$72*$K$72</f>
        <v>0</v>
      </c>
      <c r="AR72" s="3" t="s">
        <v>61</v>
      </c>
      <c r="AT72" s="3" t="s">
        <v>94</v>
      </c>
      <c r="AU72" s="3" t="s">
        <v>11</v>
      </c>
      <c r="AY72" s="3" t="s">
        <v>37</v>
      </c>
      <c r="BE72" s="47">
        <f>IF($U$72="základní",$N$72,0)</f>
        <v>0</v>
      </c>
      <c r="BF72" s="47">
        <f>IF($U$72="snížená",$N$72,0)</f>
        <v>0</v>
      </c>
      <c r="BG72" s="47">
        <f>IF($U$72="zákl. přenesená",$N$72,0)</f>
        <v>0</v>
      </c>
      <c r="BH72" s="47">
        <f>IF($U$72="sníž. přenesená",$N$72,0)</f>
        <v>0</v>
      </c>
      <c r="BI72" s="47">
        <f>IF($U$72="nulová",$N$72,0)</f>
        <v>0</v>
      </c>
      <c r="BJ72" s="3" t="s">
        <v>2</v>
      </c>
      <c r="BK72" s="47">
        <f>ROUND($L$72*$K$72,2)</f>
        <v>0</v>
      </c>
    </row>
    <row r="73" spans="2:63" s="3" customFormat="1" ht="27" customHeight="1">
      <c r="B73" s="7"/>
      <c r="C73" s="40" t="s">
        <v>198</v>
      </c>
      <c r="D73" s="40" t="s">
        <v>38</v>
      </c>
      <c r="E73" s="41" t="s">
        <v>199</v>
      </c>
      <c r="F73" s="63" t="s">
        <v>200</v>
      </c>
      <c r="G73" s="64"/>
      <c r="H73" s="64"/>
      <c r="I73" s="64"/>
      <c r="J73" s="42" t="s">
        <v>56</v>
      </c>
      <c r="K73" s="43">
        <v>126</v>
      </c>
      <c r="L73" s="65"/>
      <c r="M73" s="64"/>
      <c r="N73" s="65">
        <f>ROUND($L$73*$K$73,2)</f>
        <v>0</v>
      </c>
      <c r="O73" s="64"/>
      <c r="P73" s="64"/>
      <c r="Q73" s="64"/>
      <c r="R73" s="8"/>
      <c r="T73" s="44"/>
      <c r="U73" s="9" t="s">
        <v>7</v>
      </c>
      <c r="V73" s="45">
        <v>0.14</v>
      </c>
      <c r="W73" s="45">
        <f>$V$73*$K$73</f>
        <v>17.64</v>
      </c>
      <c r="X73" s="45">
        <v>0</v>
      </c>
      <c r="Y73" s="45">
        <f>$X$73*$K$73</f>
        <v>0</v>
      </c>
      <c r="Z73" s="45">
        <v>0</v>
      </c>
      <c r="AA73" s="46">
        <f>$Z$73*$K$73</f>
        <v>0</v>
      </c>
      <c r="AR73" s="3" t="s">
        <v>83</v>
      </c>
      <c r="AT73" s="3" t="s">
        <v>38</v>
      </c>
      <c r="AU73" s="3" t="s">
        <v>11</v>
      </c>
      <c r="AY73" s="3" t="s">
        <v>37</v>
      </c>
      <c r="BE73" s="47">
        <f>IF($U$73="základní",$N$73,0)</f>
        <v>0</v>
      </c>
      <c r="BF73" s="47">
        <f>IF($U$73="snížená",$N$73,0)</f>
        <v>0</v>
      </c>
      <c r="BG73" s="47">
        <f>IF($U$73="zákl. přenesená",$N$73,0)</f>
        <v>0</v>
      </c>
      <c r="BH73" s="47">
        <f>IF($U$73="sníž. přenesená",$N$73,0)</f>
        <v>0</v>
      </c>
      <c r="BI73" s="47">
        <f>IF($U$73="nulová",$N$73,0)</f>
        <v>0</v>
      </c>
      <c r="BJ73" s="3" t="s">
        <v>2</v>
      </c>
      <c r="BK73" s="47">
        <f>ROUND($L$73*$K$73,2)</f>
        <v>0</v>
      </c>
    </row>
    <row r="74" spans="2:63" s="3" customFormat="1" ht="27" customHeight="1">
      <c r="B74" s="7"/>
      <c r="C74" s="48" t="s">
        <v>201</v>
      </c>
      <c r="D74" s="48" t="s">
        <v>94</v>
      </c>
      <c r="E74" s="49" t="s">
        <v>202</v>
      </c>
      <c r="F74" s="66" t="s">
        <v>203</v>
      </c>
      <c r="G74" s="67"/>
      <c r="H74" s="67"/>
      <c r="I74" s="67"/>
      <c r="J74" s="50" t="s">
        <v>157</v>
      </c>
      <c r="K74" s="51">
        <v>254.52</v>
      </c>
      <c r="L74" s="68"/>
      <c r="M74" s="67"/>
      <c r="N74" s="68">
        <f>ROUND($L$74*$K$74,2)</f>
        <v>0</v>
      </c>
      <c r="O74" s="64"/>
      <c r="P74" s="64"/>
      <c r="Q74" s="64"/>
      <c r="R74" s="8"/>
      <c r="T74" s="44"/>
      <c r="U74" s="9" t="s">
        <v>7</v>
      </c>
      <c r="V74" s="45">
        <v>0</v>
      </c>
      <c r="W74" s="45">
        <f>$V$74*$K$74</f>
        <v>0</v>
      </c>
      <c r="X74" s="45">
        <v>0.011</v>
      </c>
      <c r="Y74" s="45">
        <f>$X$74*$K$74</f>
        <v>2.7997199999999998</v>
      </c>
      <c r="Z74" s="45">
        <v>0</v>
      </c>
      <c r="AA74" s="46">
        <f>$Z$74*$K$74</f>
        <v>0</v>
      </c>
      <c r="AR74" s="3" t="s">
        <v>133</v>
      </c>
      <c r="AT74" s="3" t="s">
        <v>94</v>
      </c>
      <c r="AU74" s="3" t="s">
        <v>11</v>
      </c>
      <c r="AY74" s="3" t="s">
        <v>37</v>
      </c>
      <c r="BE74" s="47">
        <f>IF($U$74="základní",$N$74,0)</f>
        <v>0</v>
      </c>
      <c r="BF74" s="47">
        <f>IF($U$74="snížená",$N$74,0)</f>
        <v>0</v>
      </c>
      <c r="BG74" s="47">
        <f>IF($U$74="zákl. přenesená",$N$74,0)</f>
        <v>0</v>
      </c>
      <c r="BH74" s="47">
        <f>IF($U$74="sníž. přenesená",$N$74,0)</f>
        <v>0</v>
      </c>
      <c r="BI74" s="47">
        <f>IF($U$74="nulová",$N$74,0)</f>
        <v>0</v>
      </c>
      <c r="BJ74" s="3" t="s">
        <v>2</v>
      </c>
      <c r="BK74" s="47">
        <f>ROUND($L$74*$K$74,2)</f>
        <v>0</v>
      </c>
    </row>
    <row r="75" spans="2:63" s="3" customFormat="1" ht="27" customHeight="1">
      <c r="B75" s="7"/>
      <c r="C75" s="40" t="s">
        <v>204</v>
      </c>
      <c r="D75" s="40" t="s">
        <v>38</v>
      </c>
      <c r="E75" s="41" t="s">
        <v>205</v>
      </c>
      <c r="F75" s="63" t="s">
        <v>206</v>
      </c>
      <c r="G75" s="64"/>
      <c r="H75" s="64"/>
      <c r="I75" s="64"/>
      <c r="J75" s="42" t="s">
        <v>60</v>
      </c>
      <c r="K75" s="43">
        <v>28.71</v>
      </c>
      <c r="L75" s="65"/>
      <c r="M75" s="64"/>
      <c r="N75" s="65">
        <f>ROUND($L$75*$K$75,2)</f>
        <v>0</v>
      </c>
      <c r="O75" s="64"/>
      <c r="P75" s="64"/>
      <c r="Q75" s="64"/>
      <c r="R75" s="8"/>
      <c r="T75" s="44"/>
      <c r="U75" s="9" t="s">
        <v>7</v>
      </c>
      <c r="V75" s="45">
        <v>1.442</v>
      </c>
      <c r="W75" s="45">
        <f>$V$75*$K$75</f>
        <v>41.39982</v>
      </c>
      <c r="X75" s="45">
        <v>0</v>
      </c>
      <c r="Y75" s="45">
        <f>$X$75*$K$75</f>
        <v>0</v>
      </c>
      <c r="Z75" s="45">
        <v>0</v>
      </c>
      <c r="AA75" s="46">
        <f>$Z$75*$K$75</f>
        <v>0</v>
      </c>
      <c r="AR75" s="3" t="s">
        <v>42</v>
      </c>
      <c r="AT75" s="3" t="s">
        <v>38</v>
      </c>
      <c r="AU75" s="3" t="s">
        <v>11</v>
      </c>
      <c r="AY75" s="3" t="s">
        <v>37</v>
      </c>
      <c r="BE75" s="47">
        <f>IF($U$75="základní",$N$75,0)</f>
        <v>0</v>
      </c>
      <c r="BF75" s="47">
        <f>IF($U$75="snížená",$N$75,0)</f>
        <v>0</v>
      </c>
      <c r="BG75" s="47">
        <f>IF($U$75="zákl. přenesená",$N$75,0)</f>
        <v>0</v>
      </c>
      <c r="BH75" s="47">
        <f>IF($U$75="sníž. přenesená",$N$75,0)</f>
        <v>0</v>
      </c>
      <c r="BI75" s="47">
        <f>IF($U$75="nulová",$N$75,0)</f>
        <v>0</v>
      </c>
      <c r="BJ75" s="3" t="s">
        <v>2</v>
      </c>
      <c r="BK75" s="47">
        <f>ROUND($L$75*$K$75,2)</f>
        <v>0</v>
      </c>
    </row>
    <row r="76" spans="2:63" s="3" customFormat="1" ht="15.75" customHeight="1">
      <c r="B76" s="7"/>
      <c r="C76" s="40" t="s">
        <v>207</v>
      </c>
      <c r="D76" s="40" t="s">
        <v>38</v>
      </c>
      <c r="E76" s="41" t="s">
        <v>208</v>
      </c>
      <c r="F76" s="63" t="s">
        <v>209</v>
      </c>
      <c r="G76" s="64"/>
      <c r="H76" s="64"/>
      <c r="I76" s="64"/>
      <c r="J76" s="42" t="s">
        <v>56</v>
      </c>
      <c r="K76" s="43">
        <v>322</v>
      </c>
      <c r="L76" s="65"/>
      <c r="M76" s="64"/>
      <c r="N76" s="65">
        <f>ROUND($L$76*$K$76,2)</f>
        <v>0</v>
      </c>
      <c r="O76" s="64"/>
      <c r="P76" s="64"/>
      <c r="Q76" s="64"/>
      <c r="R76" s="8"/>
      <c r="T76" s="44"/>
      <c r="U76" s="9" t="s">
        <v>7</v>
      </c>
      <c r="V76" s="45">
        <v>0.144</v>
      </c>
      <c r="W76" s="45">
        <f>$V$76*$K$76</f>
        <v>46.367999999999995</v>
      </c>
      <c r="X76" s="45">
        <v>0</v>
      </c>
      <c r="Y76" s="45">
        <f>$X$76*$K$76</f>
        <v>0</v>
      </c>
      <c r="Z76" s="45">
        <v>0</v>
      </c>
      <c r="AA76" s="46">
        <f>$Z$76*$K$76</f>
        <v>0</v>
      </c>
      <c r="AR76" s="3" t="s">
        <v>42</v>
      </c>
      <c r="AT76" s="3" t="s">
        <v>38</v>
      </c>
      <c r="AU76" s="3" t="s">
        <v>11</v>
      </c>
      <c r="AY76" s="3" t="s">
        <v>37</v>
      </c>
      <c r="BE76" s="47">
        <f>IF($U$76="základní",$N$76,0)</f>
        <v>0</v>
      </c>
      <c r="BF76" s="47">
        <f>IF($U$76="snížená",$N$76,0)</f>
        <v>0</v>
      </c>
      <c r="BG76" s="47">
        <f>IF($U$76="zákl. přenesená",$N$76,0)</f>
        <v>0</v>
      </c>
      <c r="BH76" s="47">
        <f>IF($U$76="sníž. přenesená",$N$76,0)</f>
        <v>0</v>
      </c>
      <c r="BI76" s="47">
        <f>IF($U$76="nulová",$N$76,0)</f>
        <v>0</v>
      </c>
      <c r="BJ76" s="3" t="s">
        <v>2</v>
      </c>
      <c r="BK76" s="47">
        <f>ROUND($L$76*$K$76,2)</f>
        <v>0</v>
      </c>
    </row>
    <row r="77" spans="2:63" s="3" customFormat="1" ht="39" customHeight="1">
      <c r="B77" s="7"/>
      <c r="C77" s="40" t="s">
        <v>210</v>
      </c>
      <c r="D77" s="40" t="s">
        <v>38</v>
      </c>
      <c r="E77" s="41" t="s">
        <v>211</v>
      </c>
      <c r="F77" s="63" t="s">
        <v>212</v>
      </c>
      <c r="G77" s="64"/>
      <c r="H77" s="64"/>
      <c r="I77" s="64"/>
      <c r="J77" s="42" t="s">
        <v>41</v>
      </c>
      <c r="K77" s="43">
        <v>161</v>
      </c>
      <c r="L77" s="65"/>
      <c r="M77" s="64"/>
      <c r="N77" s="65">
        <f>ROUND($L$77*$K$77,2)</f>
        <v>0</v>
      </c>
      <c r="O77" s="64"/>
      <c r="P77" s="64"/>
      <c r="Q77" s="64"/>
      <c r="R77" s="8"/>
      <c r="T77" s="44"/>
      <c r="U77" s="9" t="s">
        <v>7</v>
      </c>
      <c r="V77" s="45">
        <v>0.115</v>
      </c>
      <c r="W77" s="45">
        <f>$V$77*$K$77</f>
        <v>18.515</v>
      </c>
      <c r="X77" s="45">
        <v>0</v>
      </c>
      <c r="Y77" s="45">
        <f>$X$77*$K$77</f>
        <v>0</v>
      </c>
      <c r="Z77" s="45">
        <v>0</v>
      </c>
      <c r="AA77" s="46">
        <f>$Z$77*$K$77</f>
        <v>0</v>
      </c>
      <c r="AR77" s="3" t="s">
        <v>42</v>
      </c>
      <c r="AT77" s="3" t="s">
        <v>38</v>
      </c>
      <c r="AU77" s="3" t="s">
        <v>11</v>
      </c>
      <c r="AY77" s="3" t="s">
        <v>37</v>
      </c>
      <c r="BE77" s="47">
        <f>IF($U$77="základní",$N$77,0)</f>
        <v>0</v>
      </c>
      <c r="BF77" s="47">
        <f>IF($U$77="snížená",$N$77,0)</f>
        <v>0</v>
      </c>
      <c r="BG77" s="47">
        <f>IF($U$77="zákl. přenesená",$N$77,0)</f>
        <v>0</v>
      </c>
      <c r="BH77" s="47">
        <f>IF($U$77="sníž. přenesená",$N$77,0)</f>
        <v>0</v>
      </c>
      <c r="BI77" s="47">
        <f>IF($U$77="nulová",$N$77,0)</f>
        <v>0</v>
      </c>
      <c r="BJ77" s="3" t="s">
        <v>2</v>
      </c>
      <c r="BK77" s="47">
        <f>ROUND($L$77*$K$77,2)</f>
        <v>0</v>
      </c>
    </row>
    <row r="78" spans="2:63" s="3" customFormat="1" ht="15.75" customHeight="1">
      <c r="B78" s="7"/>
      <c r="C78" s="40" t="s">
        <v>213</v>
      </c>
      <c r="D78" s="40" t="s">
        <v>38</v>
      </c>
      <c r="E78" s="41" t="s">
        <v>214</v>
      </c>
      <c r="F78" s="63" t="s">
        <v>215</v>
      </c>
      <c r="G78" s="64"/>
      <c r="H78" s="64"/>
      <c r="I78" s="64"/>
      <c r="J78" s="42" t="s">
        <v>86</v>
      </c>
      <c r="K78" s="43">
        <v>385.962</v>
      </c>
      <c r="L78" s="65"/>
      <c r="M78" s="64"/>
      <c r="N78" s="65">
        <f>ROUND($L$78*$K$78,2)</f>
        <v>0</v>
      </c>
      <c r="O78" s="64"/>
      <c r="P78" s="64"/>
      <c r="Q78" s="64"/>
      <c r="R78" s="8"/>
      <c r="T78" s="44"/>
      <c r="U78" s="9" t="s">
        <v>7</v>
      </c>
      <c r="V78" s="45">
        <v>0.01</v>
      </c>
      <c r="W78" s="45">
        <f>$V$78*$K$78</f>
        <v>3.85962</v>
      </c>
      <c r="X78" s="45">
        <v>0</v>
      </c>
      <c r="Y78" s="45">
        <f>$X$78*$K$78</f>
        <v>0</v>
      </c>
      <c r="Z78" s="45">
        <v>0</v>
      </c>
      <c r="AA78" s="46">
        <f>$Z$78*$K$78</f>
        <v>0</v>
      </c>
      <c r="AR78" s="3" t="s">
        <v>42</v>
      </c>
      <c r="AT78" s="3" t="s">
        <v>38</v>
      </c>
      <c r="AU78" s="3" t="s">
        <v>11</v>
      </c>
      <c r="AY78" s="3" t="s">
        <v>37</v>
      </c>
      <c r="BE78" s="47">
        <f>IF($U$78="základní",$N$78,0)</f>
        <v>0</v>
      </c>
      <c r="BF78" s="47">
        <f>IF($U$78="snížená",$N$78,0)</f>
        <v>0</v>
      </c>
      <c r="BG78" s="47">
        <f>IF($U$78="zákl. přenesená",$N$78,0)</f>
        <v>0</v>
      </c>
      <c r="BH78" s="47">
        <f>IF($U$78="sníž. přenesená",$N$78,0)</f>
        <v>0</v>
      </c>
      <c r="BI78" s="47">
        <f>IF($U$78="nulová",$N$78,0)</f>
        <v>0</v>
      </c>
      <c r="BJ78" s="3" t="s">
        <v>2</v>
      </c>
      <c r="BK78" s="47">
        <f>ROUND($L$78*$K$78,2)</f>
        <v>0</v>
      </c>
    </row>
    <row r="79" spans="2:63" s="3" customFormat="1" ht="27" customHeight="1">
      <c r="B79" s="7"/>
      <c r="C79" s="40" t="s">
        <v>216</v>
      </c>
      <c r="D79" s="40" t="s">
        <v>38</v>
      </c>
      <c r="E79" s="41" t="s">
        <v>217</v>
      </c>
      <c r="F79" s="63" t="s">
        <v>218</v>
      </c>
      <c r="G79" s="64"/>
      <c r="H79" s="64"/>
      <c r="I79" s="64"/>
      <c r="J79" s="42" t="s">
        <v>86</v>
      </c>
      <c r="K79" s="43">
        <v>5092.416</v>
      </c>
      <c r="L79" s="65"/>
      <c r="M79" s="64"/>
      <c r="N79" s="65">
        <f>ROUND($L$79*$K$79,2)</f>
        <v>0</v>
      </c>
      <c r="O79" s="64"/>
      <c r="P79" s="64"/>
      <c r="Q79" s="64"/>
      <c r="R79" s="8"/>
      <c r="T79" s="44"/>
      <c r="U79" s="9" t="s">
        <v>7</v>
      </c>
      <c r="V79" s="45">
        <v>0</v>
      </c>
      <c r="W79" s="45">
        <f>$V$79*$K$79</f>
        <v>0</v>
      </c>
      <c r="X79" s="45">
        <v>0</v>
      </c>
      <c r="Y79" s="45">
        <f>$X$79*$K$79</f>
        <v>0</v>
      </c>
      <c r="Z79" s="45">
        <v>0</v>
      </c>
      <c r="AA79" s="46">
        <f>$Z$79*$K$79</f>
        <v>0</v>
      </c>
      <c r="AR79" s="3" t="s">
        <v>42</v>
      </c>
      <c r="AT79" s="3" t="s">
        <v>38</v>
      </c>
      <c r="AU79" s="3" t="s">
        <v>11</v>
      </c>
      <c r="AY79" s="3" t="s">
        <v>37</v>
      </c>
      <c r="BE79" s="47">
        <f>IF($U$79="základní",$N$79,0)</f>
        <v>0</v>
      </c>
      <c r="BF79" s="47">
        <f>IF($U$79="snížená",$N$79,0)</f>
        <v>0</v>
      </c>
      <c r="BG79" s="47">
        <f>IF($U$79="zákl. přenesená",$N$79,0)</f>
        <v>0</v>
      </c>
      <c r="BH79" s="47">
        <f>IF($U$79="sníž. přenesená",$N$79,0)</f>
        <v>0</v>
      </c>
      <c r="BI79" s="47">
        <f>IF($U$79="nulová",$N$79,0)</f>
        <v>0</v>
      </c>
      <c r="BJ79" s="3" t="s">
        <v>2</v>
      </c>
      <c r="BK79" s="47">
        <f>ROUND($L$79*$K$79,2)</f>
        <v>0</v>
      </c>
    </row>
    <row r="80" spans="2:63" s="3" customFormat="1" ht="27" customHeight="1">
      <c r="B80" s="7"/>
      <c r="C80" s="40" t="s">
        <v>219</v>
      </c>
      <c r="D80" s="40" t="s">
        <v>38</v>
      </c>
      <c r="E80" s="41" t="s">
        <v>220</v>
      </c>
      <c r="F80" s="63" t="s">
        <v>221</v>
      </c>
      <c r="G80" s="64"/>
      <c r="H80" s="64"/>
      <c r="I80" s="64"/>
      <c r="J80" s="42" t="s">
        <v>86</v>
      </c>
      <c r="K80" s="43">
        <v>385.962</v>
      </c>
      <c r="L80" s="65"/>
      <c r="M80" s="64"/>
      <c r="N80" s="65">
        <f>ROUND($L$80*$K$80,2)</f>
        <v>0</v>
      </c>
      <c r="O80" s="64"/>
      <c r="P80" s="64"/>
      <c r="Q80" s="64"/>
      <c r="R80" s="8"/>
      <c r="T80" s="44"/>
      <c r="U80" s="9" t="s">
        <v>7</v>
      </c>
      <c r="V80" s="45">
        <v>0.099</v>
      </c>
      <c r="W80" s="45">
        <f>$V$80*$K$80</f>
        <v>38.210238000000004</v>
      </c>
      <c r="X80" s="45">
        <v>0</v>
      </c>
      <c r="Y80" s="45">
        <f>$X$80*$K$80</f>
        <v>0</v>
      </c>
      <c r="Z80" s="45">
        <v>0</v>
      </c>
      <c r="AA80" s="46">
        <f>$Z$80*$K$80</f>
        <v>0</v>
      </c>
      <c r="AR80" s="3" t="s">
        <v>42</v>
      </c>
      <c r="AT80" s="3" t="s">
        <v>38</v>
      </c>
      <c r="AU80" s="3" t="s">
        <v>11</v>
      </c>
      <c r="AY80" s="3" t="s">
        <v>37</v>
      </c>
      <c r="BE80" s="47">
        <f>IF($U$80="základní",$N$80,0)</f>
        <v>0</v>
      </c>
      <c r="BF80" s="47">
        <f>IF($U$80="snížená",$N$80,0)</f>
        <v>0</v>
      </c>
      <c r="BG80" s="47">
        <f>IF($U$80="zákl. přenesená",$N$80,0)</f>
        <v>0</v>
      </c>
      <c r="BH80" s="47">
        <f>IF($U$80="sníž. přenesená",$N$80,0)</f>
        <v>0</v>
      </c>
      <c r="BI80" s="47">
        <f>IF($U$80="nulová",$N$80,0)</f>
        <v>0</v>
      </c>
      <c r="BJ80" s="3" t="s">
        <v>2</v>
      </c>
      <c r="BK80" s="47">
        <f>ROUND($L$80*$K$80,2)</f>
        <v>0</v>
      </c>
    </row>
    <row r="81" spans="2:63" s="3" customFormat="1" ht="27" customHeight="1">
      <c r="B81" s="7"/>
      <c r="C81" s="40" t="s">
        <v>222</v>
      </c>
      <c r="D81" s="40" t="s">
        <v>38</v>
      </c>
      <c r="E81" s="41" t="s">
        <v>223</v>
      </c>
      <c r="F81" s="63" t="s">
        <v>224</v>
      </c>
      <c r="G81" s="64"/>
      <c r="H81" s="64"/>
      <c r="I81" s="64"/>
      <c r="J81" s="42" t="s">
        <v>86</v>
      </c>
      <c r="K81" s="43">
        <v>363.744</v>
      </c>
      <c r="L81" s="65"/>
      <c r="M81" s="64"/>
      <c r="N81" s="65">
        <f>ROUND($L$81*$K$81,2)</f>
        <v>0</v>
      </c>
      <c r="O81" s="64"/>
      <c r="P81" s="64"/>
      <c r="Q81" s="64"/>
      <c r="R81" s="8"/>
      <c r="T81" s="44"/>
      <c r="U81" s="9" t="s">
        <v>7</v>
      </c>
      <c r="V81" s="45">
        <v>0</v>
      </c>
      <c r="W81" s="45">
        <f>$V$81*$K$81</f>
        <v>0</v>
      </c>
      <c r="X81" s="45">
        <v>0</v>
      </c>
      <c r="Y81" s="45">
        <f>$X$81*$K$81</f>
        <v>0</v>
      </c>
      <c r="Z81" s="45">
        <v>0</v>
      </c>
      <c r="AA81" s="46">
        <f>$Z$81*$K$81</f>
        <v>0</v>
      </c>
      <c r="AR81" s="3" t="s">
        <v>42</v>
      </c>
      <c r="AT81" s="3" t="s">
        <v>38</v>
      </c>
      <c r="AU81" s="3" t="s">
        <v>11</v>
      </c>
      <c r="AY81" s="3" t="s">
        <v>37</v>
      </c>
      <c r="BE81" s="47">
        <f>IF($U$81="základní",$N$81,0)</f>
        <v>0</v>
      </c>
      <c r="BF81" s="47">
        <f>IF($U$81="snížená",$N$81,0)</f>
        <v>0</v>
      </c>
      <c r="BG81" s="47">
        <f>IF($U$81="zákl. přenesená",$N$81,0)</f>
        <v>0</v>
      </c>
      <c r="BH81" s="47">
        <f>IF($U$81="sníž. přenesená",$N$81,0)</f>
        <v>0</v>
      </c>
      <c r="BI81" s="47">
        <f>IF($U$81="nulová",$N$81,0)</f>
        <v>0</v>
      </c>
      <c r="BJ81" s="3" t="s">
        <v>2</v>
      </c>
      <c r="BK81" s="47">
        <f>ROUND($L$81*$K$81,2)</f>
        <v>0</v>
      </c>
    </row>
    <row r="82" spans="2:63" s="3" customFormat="1" ht="27" customHeight="1">
      <c r="B82" s="7"/>
      <c r="C82" s="40" t="s">
        <v>225</v>
      </c>
      <c r="D82" s="40" t="s">
        <v>38</v>
      </c>
      <c r="E82" s="41" t="s">
        <v>226</v>
      </c>
      <c r="F82" s="63" t="s">
        <v>227</v>
      </c>
      <c r="G82" s="64"/>
      <c r="H82" s="64"/>
      <c r="I82" s="64"/>
      <c r="J82" s="42" t="s">
        <v>86</v>
      </c>
      <c r="K82" s="43">
        <v>145.217</v>
      </c>
      <c r="L82" s="65"/>
      <c r="M82" s="64"/>
      <c r="N82" s="65">
        <f>ROUND($L$82*$K$82,2)</f>
        <v>0</v>
      </c>
      <c r="O82" s="64"/>
      <c r="P82" s="64"/>
      <c r="Q82" s="64"/>
      <c r="R82" s="8"/>
      <c r="T82" s="44"/>
      <c r="U82" s="9" t="s">
        <v>7</v>
      </c>
      <c r="V82" s="45">
        <v>0.39</v>
      </c>
      <c r="W82" s="45">
        <f>$V$82*$K$82</f>
        <v>56.63463000000001</v>
      </c>
      <c r="X82" s="45">
        <v>0</v>
      </c>
      <c r="Y82" s="45">
        <f>$X$82*$K$82</f>
        <v>0</v>
      </c>
      <c r="Z82" s="45">
        <v>0</v>
      </c>
      <c r="AA82" s="46">
        <f>$Z$82*$K$82</f>
        <v>0</v>
      </c>
      <c r="AR82" s="3" t="s">
        <v>42</v>
      </c>
      <c r="AT82" s="3" t="s">
        <v>38</v>
      </c>
      <c r="AU82" s="3" t="s">
        <v>11</v>
      </c>
      <c r="AY82" s="3" t="s">
        <v>37</v>
      </c>
      <c r="BE82" s="47">
        <f>IF($U$82="základní",$N$82,0)</f>
        <v>0</v>
      </c>
      <c r="BF82" s="47">
        <f>IF($U$82="snížená",$N$82,0)</f>
        <v>0</v>
      </c>
      <c r="BG82" s="47">
        <f>IF($U$82="zákl. přenesená",$N$82,0)</f>
        <v>0</v>
      </c>
      <c r="BH82" s="47">
        <f>IF($U$82="sníž. přenesená",$N$82,0)</f>
        <v>0</v>
      </c>
      <c r="BI82" s="47">
        <f>IF($U$82="nulová",$N$82,0)</f>
        <v>0</v>
      </c>
      <c r="BJ82" s="3" t="s">
        <v>2</v>
      </c>
      <c r="BK82" s="47">
        <f>ROUND($L$82*$K$82,2)</f>
        <v>0</v>
      </c>
    </row>
    <row r="83" spans="2:63" s="30" customFormat="1" ht="30.75" customHeight="1">
      <c r="B83" s="31"/>
      <c r="D83" s="39" t="s">
        <v>21</v>
      </c>
      <c r="N83" s="59">
        <f>$BK$83</f>
        <v>0</v>
      </c>
      <c r="O83" s="60"/>
      <c r="P83" s="60"/>
      <c r="Q83" s="60"/>
      <c r="R83" s="34"/>
      <c r="T83" s="35"/>
      <c r="W83" s="36">
        <f>SUM($W$84:$W$85)</f>
        <v>0</v>
      </c>
      <c r="Y83" s="36">
        <f>SUM($Y$84:$Y$85)</f>
        <v>0</v>
      </c>
      <c r="AA83" s="37">
        <f>SUM($AA$84:$AA$85)</f>
        <v>0</v>
      </c>
      <c r="AR83" s="33" t="s">
        <v>11</v>
      </c>
      <c r="AT83" s="33" t="s">
        <v>9</v>
      </c>
      <c r="AU83" s="33" t="s">
        <v>2</v>
      </c>
      <c r="AY83" s="33" t="s">
        <v>37</v>
      </c>
      <c r="BK83" s="38">
        <f>SUM($BK$84:$BK$85)</f>
        <v>0</v>
      </c>
    </row>
    <row r="84" spans="2:63" s="3" customFormat="1" ht="15.75" customHeight="1">
      <c r="B84" s="7"/>
      <c r="C84" s="40" t="s">
        <v>228</v>
      </c>
      <c r="D84" s="40" t="s">
        <v>38</v>
      </c>
      <c r="E84" s="41" t="s">
        <v>229</v>
      </c>
      <c r="F84" s="63" t="s">
        <v>230</v>
      </c>
      <c r="G84" s="64"/>
      <c r="H84" s="64"/>
      <c r="I84" s="64"/>
      <c r="J84" s="42" t="s">
        <v>182</v>
      </c>
      <c r="K84" s="43">
        <v>1</v>
      </c>
      <c r="L84" s="65"/>
      <c r="M84" s="64"/>
      <c r="N84" s="65">
        <f>ROUND($L$84*$K$84,2)</f>
        <v>0</v>
      </c>
      <c r="O84" s="64"/>
      <c r="P84" s="64"/>
      <c r="Q84" s="64"/>
      <c r="R84" s="8"/>
      <c r="T84" s="44"/>
      <c r="U84" s="9" t="s">
        <v>7</v>
      </c>
      <c r="V84" s="45">
        <v>0</v>
      </c>
      <c r="W84" s="45">
        <f>$V$84*$K$84</f>
        <v>0</v>
      </c>
      <c r="X84" s="45">
        <v>0</v>
      </c>
      <c r="Y84" s="45">
        <f>$X$84*$K$84</f>
        <v>0</v>
      </c>
      <c r="Z84" s="45">
        <v>0</v>
      </c>
      <c r="AA84" s="46">
        <f>$Z$84*$K$84</f>
        <v>0</v>
      </c>
      <c r="AR84" s="3" t="s">
        <v>42</v>
      </c>
      <c r="AT84" s="3" t="s">
        <v>38</v>
      </c>
      <c r="AU84" s="3" t="s">
        <v>11</v>
      </c>
      <c r="AY84" s="3" t="s">
        <v>37</v>
      </c>
      <c r="BE84" s="47">
        <f>IF($U$84="základní",$N$84,0)</f>
        <v>0</v>
      </c>
      <c r="BF84" s="47">
        <f>IF($U$84="snížená",$N$84,0)</f>
        <v>0</v>
      </c>
      <c r="BG84" s="47">
        <f>IF($U$84="zákl. přenesená",$N$84,0)</f>
        <v>0</v>
      </c>
      <c r="BH84" s="47">
        <f>IF($U$84="sníž. přenesená",$N$84,0)</f>
        <v>0</v>
      </c>
      <c r="BI84" s="47">
        <f>IF($U$84="nulová",$N$84,0)</f>
        <v>0</v>
      </c>
      <c r="BJ84" s="3" t="s">
        <v>2</v>
      </c>
      <c r="BK84" s="47">
        <f>ROUND($L$84*$K$84,2)</f>
        <v>0</v>
      </c>
    </row>
    <row r="85" spans="2:63" s="3" customFormat="1" ht="15.75" customHeight="1">
      <c r="B85" s="7"/>
      <c r="C85" s="40" t="s">
        <v>231</v>
      </c>
      <c r="D85" s="40" t="s">
        <v>38</v>
      </c>
      <c r="E85" s="41" t="s">
        <v>232</v>
      </c>
      <c r="F85" s="63" t="s">
        <v>233</v>
      </c>
      <c r="G85" s="64"/>
      <c r="H85" s="64"/>
      <c r="I85" s="64"/>
      <c r="J85" s="42" t="s">
        <v>182</v>
      </c>
      <c r="K85" s="43">
        <v>1</v>
      </c>
      <c r="L85" s="65"/>
      <c r="M85" s="64"/>
      <c r="N85" s="65">
        <f>ROUND($L$85*$K$85,2)</f>
        <v>0</v>
      </c>
      <c r="O85" s="64"/>
      <c r="P85" s="64"/>
      <c r="Q85" s="64"/>
      <c r="R85" s="8"/>
      <c r="T85" s="44"/>
      <c r="U85" s="52" t="s">
        <v>7</v>
      </c>
      <c r="V85" s="53">
        <v>0</v>
      </c>
      <c r="W85" s="53">
        <f>$V$85*$K$85</f>
        <v>0</v>
      </c>
      <c r="X85" s="53">
        <v>0</v>
      </c>
      <c r="Y85" s="53">
        <f>$X$85*$K$85</f>
        <v>0</v>
      </c>
      <c r="Z85" s="53">
        <v>0</v>
      </c>
      <c r="AA85" s="54">
        <f>$Z$85*$K$85</f>
        <v>0</v>
      </c>
      <c r="AR85" s="3" t="s">
        <v>83</v>
      </c>
      <c r="AT85" s="3" t="s">
        <v>38</v>
      </c>
      <c r="AU85" s="3" t="s">
        <v>11</v>
      </c>
      <c r="AY85" s="3" t="s">
        <v>37</v>
      </c>
      <c r="BE85" s="47">
        <f>IF($U$85="základní",$N$85,0)</f>
        <v>0</v>
      </c>
      <c r="BF85" s="47">
        <f>IF($U$85="snížená",$N$85,0)</f>
        <v>0</v>
      </c>
      <c r="BG85" s="47">
        <f>IF($U$85="zákl. přenesená",$N$85,0)</f>
        <v>0</v>
      </c>
      <c r="BH85" s="47">
        <f>IF($U$85="sníž. přenesená",$N$85,0)</f>
        <v>0</v>
      </c>
      <c r="BI85" s="47">
        <f>IF($U$85="nulová",$N$85,0)</f>
        <v>0</v>
      </c>
      <c r="BJ85" s="3" t="s">
        <v>2</v>
      </c>
      <c r="BK85" s="47">
        <f>ROUND($L$85*$K$85,2)</f>
        <v>0</v>
      </c>
    </row>
    <row r="86" spans="2:18" s="3" customFormat="1" ht="7.5" customHeight="1"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3"/>
    </row>
    <row r="87" s="2" customFormat="1" ht="14.25" customHeight="1"/>
  </sheetData>
  <sheetProtection/>
  <mergeCells count="209">
    <mergeCell ref="C3:Q3"/>
    <mergeCell ref="F5:P5"/>
    <mergeCell ref="F6:P6"/>
    <mergeCell ref="M8:P8"/>
    <mergeCell ref="M10:Q10"/>
    <mergeCell ref="M11:Q11"/>
    <mergeCell ref="F13:I13"/>
    <mergeCell ref="L13:M13"/>
    <mergeCell ref="N13:Q13"/>
    <mergeCell ref="F17:I17"/>
    <mergeCell ref="L17:M17"/>
    <mergeCell ref="N17:Q17"/>
    <mergeCell ref="F18:I18"/>
    <mergeCell ref="L18:M18"/>
    <mergeCell ref="N18:Q18"/>
    <mergeCell ref="F19:I19"/>
    <mergeCell ref="L19:M19"/>
    <mergeCell ref="N19:Q19"/>
    <mergeCell ref="F20:I20"/>
    <mergeCell ref="L20:M20"/>
    <mergeCell ref="N20:Q20"/>
    <mergeCell ref="F21:I21"/>
    <mergeCell ref="L21:M21"/>
    <mergeCell ref="N21:Q21"/>
    <mergeCell ref="F22:I22"/>
    <mergeCell ref="L22:M22"/>
    <mergeCell ref="N22:Q22"/>
    <mergeCell ref="F23:I23"/>
    <mergeCell ref="L23:M23"/>
    <mergeCell ref="N23:Q23"/>
    <mergeCell ref="F24:I24"/>
    <mergeCell ref="L24:M24"/>
    <mergeCell ref="N24:Q24"/>
    <mergeCell ref="F25:I25"/>
    <mergeCell ref="L25:M25"/>
    <mergeCell ref="N25:Q25"/>
    <mergeCell ref="F26:I26"/>
    <mergeCell ref="L26:M26"/>
    <mergeCell ref="N26:Q26"/>
    <mergeCell ref="F27:I27"/>
    <mergeCell ref="L27:M27"/>
    <mergeCell ref="N27:Q27"/>
    <mergeCell ref="F28:I28"/>
    <mergeCell ref="L28:M28"/>
    <mergeCell ref="N28:Q28"/>
    <mergeCell ref="F29:I29"/>
    <mergeCell ref="L29:M29"/>
    <mergeCell ref="N29:Q29"/>
    <mergeCell ref="F30:I30"/>
    <mergeCell ref="L30:M30"/>
    <mergeCell ref="N30:Q30"/>
    <mergeCell ref="F31:I31"/>
    <mergeCell ref="L31:M31"/>
    <mergeCell ref="N31:Q31"/>
    <mergeCell ref="F32:I32"/>
    <mergeCell ref="L32:M32"/>
    <mergeCell ref="N32:Q32"/>
    <mergeCell ref="F33:I33"/>
    <mergeCell ref="L33:M33"/>
    <mergeCell ref="N33:Q33"/>
    <mergeCell ref="F34:I34"/>
    <mergeCell ref="L34:M34"/>
    <mergeCell ref="N34:Q34"/>
    <mergeCell ref="F35:I35"/>
    <mergeCell ref="L35:M35"/>
    <mergeCell ref="N35:Q35"/>
    <mergeCell ref="F36:I36"/>
    <mergeCell ref="L36:M36"/>
    <mergeCell ref="N36:Q36"/>
    <mergeCell ref="F37:I37"/>
    <mergeCell ref="L37:M37"/>
    <mergeCell ref="N37:Q37"/>
    <mergeCell ref="F38:I38"/>
    <mergeCell ref="L38:M38"/>
    <mergeCell ref="N38:Q38"/>
    <mergeCell ref="F39:I39"/>
    <mergeCell ref="L39:M39"/>
    <mergeCell ref="N39:Q39"/>
    <mergeCell ref="F40:I40"/>
    <mergeCell ref="L40:M40"/>
    <mergeCell ref="N40:Q40"/>
    <mergeCell ref="F42:I42"/>
    <mergeCell ref="L42:M42"/>
    <mergeCell ref="N42:Q42"/>
    <mergeCell ref="F43:I43"/>
    <mergeCell ref="L43:M43"/>
    <mergeCell ref="N43:Q43"/>
    <mergeCell ref="F44:I44"/>
    <mergeCell ref="L44:M44"/>
    <mergeCell ref="N44:Q44"/>
    <mergeCell ref="F46:I46"/>
    <mergeCell ref="L46:M46"/>
    <mergeCell ref="N46:Q46"/>
    <mergeCell ref="F47:I47"/>
    <mergeCell ref="L47:M47"/>
    <mergeCell ref="N47:Q47"/>
    <mergeCell ref="F48:I48"/>
    <mergeCell ref="L48:M48"/>
    <mergeCell ref="N48:Q48"/>
    <mergeCell ref="F49:I49"/>
    <mergeCell ref="L49:M49"/>
    <mergeCell ref="N49:Q49"/>
    <mergeCell ref="F50:I50"/>
    <mergeCell ref="L50:M50"/>
    <mergeCell ref="N50:Q50"/>
    <mergeCell ref="F51:I51"/>
    <mergeCell ref="L51:M51"/>
    <mergeCell ref="N51:Q51"/>
    <mergeCell ref="F52:I52"/>
    <mergeCell ref="L52:M52"/>
    <mergeCell ref="N52:Q52"/>
    <mergeCell ref="F53:I53"/>
    <mergeCell ref="L53:M53"/>
    <mergeCell ref="N53:Q53"/>
    <mergeCell ref="F54:I54"/>
    <mergeCell ref="L54:M54"/>
    <mergeCell ref="N54:Q54"/>
    <mergeCell ref="F55:I55"/>
    <mergeCell ref="L55:M55"/>
    <mergeCell ref="N55:Q55"/>
    <mergeCell ref="F57:I57"/>
    <mergeCell ref="L57:M57"/>
    <mergeCell ref="N57:Q57"/>
    <mergeCell ref="F58:I58"/>
    <mergeCell ref="L58:M58"/>
    <mergeCell ref="N58:Q58"/>
    <mergeCell ref="F59:I59"/>
    <mergeCell ref="L59:M59"/>
    <mergeCell ref="N59:Q59"/>
    <mergeCell ref="F60:I60"/>
    <mergeCell ref="L60:M60"/>
    <mergeCell ref="N60:Q60"/>
    <mergeCell ref="F61:I61"/>
    <mergeCell ref="L61:M61"/>
    <mergeCell ref="N61:Q61"/>
    <mergeCell ref="F62:I62"/>
    <mergeCell ref="L62:M62"/>
    <mergeCell ref="N62:Q62"/>
    <mergeCell ref="F63:I63"/>
    <mergeCell ref="L63:M63"/>
    <mergeCell ref="N63:Q63"/>
    <mergeCell ref="F64:I64"/>
    <mergeCell ref="L64:M64"/>
    <mergeCell ref="N64:Q64"/>
    <mergeCell ref="F65:I65"/>
    <mergeCell ref="L65:M65"/>
    <mergeCell ref="N65:Q65"/>
    <mergeCell ref="F66:I66"/>
    <mergeCell ref="L66:M66"/>
    <mergeCell ref="N66:Q66"/>
    <mergeCell ref="F67:I67"/>
    <mergeCell ref="L67:M67"/>
    <mergeCell ref="N67:Q67"/>
    <mergeCell ref="F69:I69"/>
    <mergeCell ref="L69:M69"/>
    <mergeCell ref="N69:Q69"/>
    <mergeCell ref="F70:I70"/>
    <mergeCell ref="L70:M70"/>
    <mergeCell ref="N70:Q70"/>
    <mergeCell ref="F71:I71"/>
    <mergeCell ref="L71:M71"/>
    <mergeCell ref="N71:Q71"/>
    <mergeCell ref="F72:I72"/>
    <mergeCell ref="L72:M72"/>
    <mergeCell ref="N72:Q72"/>
    <mergeCell ref="F73:I73"/>
    <mergeCell ref="L73:M73"/>
    <mergeCell ref="N73:Q73"/>
    <mergeCell ref="F74:I74"/>
    <mergeCell ref="L74:M74"/>
    <mergeCell ref="N74:Q74"/>
    <mergeCell ref="F75:I75"/>
    <mergeCell ref="L75:M75"/>
    <mergeCell ref="N75:Q75"/>
    <mergeCell ref="F76:I76"/>
    <mergeCell ref="L76:M76"/>
    <mergeCell ref="N76:Q76"/>
    <mergeCell ref="F77:I77"/>
    <mergeCell ref="L77:M77"/>
    <mergeCell ref="N77:Q77"/>
    <mergeCell ref="F78:I78"/>
    <mergeCell ref="L78:M78"/>
    <mergeCell ref="N78:Q78"/>
    <mergeCell ref="F79:I79"/>
    <mergeCell ref="L79:M79"/>
    <mergeCell ref="N79:Q79"/>
    <mergeCell ref="F80:I80"/>
    <mergeCell ref="L80:M80"/>
    <mergeCell ref="N80:Q80"/>
    <mergeCell ref="F81:I81"/>
    <mergeCell ref="L81:M81"/>
    <mergeCell ref="N81:Q81"/>
    <mergeCell ref="F82:I82"/>
    <mergeCell ref="L82:M82"/>
    <mergeCell ref="N82:Q82"/>
    <mergeCell ref="F84:I84"/>
    <mergeCell ref="L84:M84"/>
    <mergeCell ref="N84:Q84"/>
    <mergeCell ref="F85:I85"/>
    <mergeCell ref="L85:M85"/>
    <mergeCell ref="N85:Q85"/>
    <mergeCell ref="N68:Q68"/>
    <mergeCell ref="N83:Q83"/>
    <mergeCell ref="N14:Q14"/>
    <mergeCell ref="N15:Q15"/>
    <mergeCell ref="N16:Q16"/>
    <mergeCell ref="N41:Q41"/>
    <mergeCell ref="N45:Q45"/>
    <mergeCell ref="N56:Q56"/>
  </mergeCell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7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Rodina Hodboďovi</dc:creator>
  <cp:keywords/>
  <dc:description/>
  <cp:lastModifiedBy>uzivatel</cp:lastModifiedBy>
  <cp:lastPrinted>2016-04-29T09:05:25Z</cp:lastPrinted>
  <dcterms:created xsi:type="dcterms:W3CDTF">2016-04-06T10:31:39Z</dcterms:created>
  <dcterms:modified xsi:type="dcterms:W3CDTF">2016-04-29T09:47:43Z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